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3\d\Anterior_usuarios\Rosario\PRIMAVERA\"/>
    </mc:Choice>
  </mc:AlternateContent>
  <xr:revisionPtr revIDLastSave="0" documentId="13_ncr:1_{3D8B4248-8997-4082-9A71-F90BD63DBACF}" xr6:coauthVersionLast="47" xr6:coauthVersionMax="47" xr10:uidLastSave="{00000000-0000-0000-0000-000000000000}"/>
  <bookViews>
    <workbookView xWindow="-120" yWindow="-120" windowWidth="29040" windowHeight="15720" xr2:uid="{3519DAAB-E397-4D72-A7DB-C158B4E0276A}"/>
  </bookViews>
  <sheets>
    <sheet name="C Servicion Pagos" sheetId="1" r:id="rId1"/>
    <sheet name="Hoja2" sheetId="2" r:id="rId2"/>
    <sheet name="Fondo Garantia " sheetId="3" r:id="rId3"/>
  </sheets>
  <definedNames>
    <definedName name="_xlnm.Print_Area" localSheetId="0">'C Servicion Pagos'!$A$69:$G$199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25" i="1" l="1"/>
  <c r="AA125" i="1"/>
  <c r="Z126" i="1"/>
  <c r="AA126" i="1"/>
  <c r="Z127" i="1"/>
  <c r="AA127" i="1"/>
  <c r="Z128" i="1"/>
  <c r="AA128" i="1"/>
  <c r="AA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F129" i="1"/>
  <c r="G129" i="1"/>
  <c r="AA178" i="1" l="1"/>
  <c r="AA179" i="1"/>
  <c r="AA180" i="1"/>
  <c r="Z164" i="1"/>
  <c r="AA164" i="1"/>
  <c r="Z165" i="1"/>
  <c r="AA165" i="1"/>
  <c r="Z166" i="1"/>
  <c r="AA166" i="1"/>
  <c r="Z167" i="1"/>
  <c r="AA167" i="1"/>
  <c r="Z168" i="1"/>
  <c r="AA168" i="1"/>
  <c r="Z169" i="1"/>
  <c r="AA169" i="1"/>
  <c r="Z170" i="1"/>
  <c r="AA170" i="1"/>
  <c r="H84" i="1" l="1"/>
  <c r="Z173" i="1"/>
  <c r="AA173" i="1"/>
  <c r="Z174" i="1"/>
  <c r="AA174" i="1"/>
  <c r="Z175" i="1"/>
  <c r="AA175" i="1"/>
  <c r="Z176" i="1"/>
  <c r="AA176" i="1"/>
  <c r="Z177" i="1"/>
  <c r="AA177" i="1"/>
  <c r="Z178" i="1"/>
  <c r="Z179" i="1"/>
  <c r="Z180" i="1"/>
  <c r="Z181" i="1"/>
  <c r="AA181" i="1"/>
  <c r="Z182" i="1"/>
  <c r="AA182" i="1"/>
  <c r="Z171" i="1"/>
  <c r="AA171" i="1"/>
  <c r="Z172" i="1"/>
  <c r="AA172" i="1"/>
  <c r="AA184" i="1"/>
  <c r="Z184" i="1"/>
  <c r="AA183" i="1"/>
  <c r="Z183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G194" i="1"/>
  <c r="F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63" i="1"/>
  <c r="Z163" i="1"/>
  <c r="AA162" i="1"/>
  <c r="Z162" i="1"/>
  <c r="AA161" i="1"/>
  <c r="Z161" i="1"/>
  <c r="Z86" i="1"/>
  <c r="AA86" i="1"/>
  <c r="Z87" i="1"/>
  <c r="AA87" i="1"/>
  <c r="Z88" i="1"/>
  <c r="AA88" i="1"/>
  <c r="Z89" i="1"/>
  <c r="AA89" i="1"/>
  <c r="H150" i="1"/>
  <c r="H194" i="1" l="1"/>
  <c r="AA194" i="1"/>
  <c r="Z194" i="1"/>
  <c r="Z150" i="1"/>
  <c r="Z148" i="1"/>
  <c r="AA148" i="1"/>
  <c r="Z149" i="1"/>
  <c r="AA149" i="1"/>
  <c r="AA150" i="1"/>
  <c r="Z151" i="1"/>
  <c r="AA151" i="1"/>
  <c r="Z152" i="1"/>
  <c r="AA152" i="1"/>
  <c r="Z64" i="1" l="1"/>
  <c r="Z14" i="1"/>
  <c r="P11" i="3"/>
  <c r="O36" i="3"/>
  <c r="P36" i="3"/>
  <c r="O37" i="3"/>
  <c r="P37" i="3"/>
  <c r="O38" i="3"/>
  <c r="P38" i="3"/>
  <c r="O39" i="3"/>
  <c r="P39" i="3"/>
  <c r="Z48" i="1"/>
  <c r="AA48" i="1"/>
  <c r="Z49" i="1"/>
  <c r="AA49" i="1"/>
  <c r="S14" i="1"/>
  <c r="AA14" i="1" s="1"/>
  <c r="H135" i="1"/>
  <c r="Z135" i="1" s="1"/>
  <c r="R156" i="1"/>
  <c r="S156" i="1"/>
  <c r="T156" i="1"/>
  <c r="U156" i="1"/>
  <c r="V156" i="1"/>
  <c r="W156" i="1"/>
  <c r="X156" i="1"/>
  <c r="Y156" i="1"/>
  <c r="R90" i="1"/>
  <c r="S90" i="1"/>
  <c r="T90" i="1"/>
  <c r="U90" i="1"/>
  <c r="V90" i="1"/>
  <c r="W90" i="1"/>
  <c r="X90" i="1"/>
  <c r="Y90" i="1"/>
  <c r="T67" i="1"/>
  <c r="U67" i="1"/>
  <c r="V67" i="1"/>
  <c r="W67" i="1"/>
  <c r="X67" i="1"/>
  <c r="Y67" i="1"/>
  <c r="R38" i="1"/>
  <c r="S38" i="1"/>
  <c r="T38" i="1"/>
  <c r="U38" i="1"/>
  <c r="V38" i="1"/>
  <c r="W38" i="1"/>
  <c r="X38" i="1"/>
  <c r="Y38" i="1"/>
  <c r="R20" i="1"/>
  <c r="T20" i="1"/>
  <c r="U20" i="1"/>
  <c r="V20" i="1"/>
  <c r="W20" i="1"/>
  <c r="X20" i="1"/>
  <c r="Y20" i="1"/>
  <c r="AA155" i="1"/>
  <c r="Z155" i="1"/>
  <c r="AA154" i="1"/>
  <c r="Z154" i="1"/>
  <c r="AA153" i="1"/>
  <c r="Z153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AA139" i="1"/>
  <c r="AA138" i="1"/>
  <c r="Z138" i="1"/>
  <c r="AA137" i="1"/>
  <c r="Z137" i="1"/>
  <c r="AA136" i="1"/>
  <c r="Z136" i="1"/>
  <c r="AA135" i="1"/>
  <c r="AA134" i="1"/>
  <c r="Z134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Z129" i="1" s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66" i="1"/>
  <c r="Z66" i="1"/>
  <c r="AA65" i="1"/>
  <c r="Z65" i="1"/>
  <c r="AA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Z47" i="1"/>
  <c r="AA46" i="1"/>
  <c r="Z46" i="1"/>
  <c r="AA45" i="1"/>
  <c r="Z45" i="1"/>
  <c r="AA44" i="1"/>
  <c r="Z44" i="1"/>
  <c r="AA43" i="1"/>
  <c r="Z43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9" i="1"/>
  <c r="AA11" i="1"/>
  <c r="AA12" i="1"/>
  <c r="AA13" i="1"/>
  <c r="AA15" i="1"/>
  <c r="AA16" i="1"/>
  <c r="AA17" i="1"/>
  <c r="AA18" i="1"/>
  <c r="AA19" i="1"/>
  <c r="Z9" i="1"/>
  <c r="Z10" i="1"/>
  <c r="Z11" i="1"/>
  <c r="Z12" i="1"/>
  <c r="Z13" i="1"/>
  <c r="Z15" i="1"/>
  <c r="Z16" i="1"/>
  <c r="Z17" i="1"/>
  <c r="Z18" i="1"/>
  <c r="Z19" i="1"/>
  <c r="Z8" i="1"/>
  <c r="AA8" i="1"/>
  <c r="S67" i="1"/>
  <c r="R67" i="1"/>
  <c r="Q47" i="1"/>
  <c r="Q67" i="1" s="1"/>
  <c r="U198" i="1" l="1"/>
  <c r="T198" i="1"/>
  <c r="R198" i="1"/>
  <c r="Y198" i="1"/>
  <c r="X198" i="1"/>
  <c r="W198" i="1"/>
  <c r="V198" i="1"/>
  <c r="AA47" i="1"/>
  <c r="AA67" i="1" s="1"/>
  <c r="Z67" i="1"/>
  <c r="S20" i="1"/>
  <c r="S198" i="1" s="1"/>
  <c r="Q10" i="1" l="1"/>
  <c r="Z85" i="1" l="1"/>
  <c r="P129" i="3"/>
  <c r="O129" i="3"/>
  <c r="P128" i="3"/>
  <c r="O128" i="3"/>
  <c r="P127" i="3"/>
  <c r="O127" i="3"/>
  <c r="P126" i="3"/>
  <c r="O126" i="3"/>
  <c r="P125" i="3"/>
  <c r="O125" i="3"/>
  <c r="P124" i="3"/>
  <c r="O124" i="3"/>
  <c r="P123" i="3"/>
  <c r="O123" i="3"/>
  <c r="P122" i="3"/>
  <c r="O122" i="3"/>
  <c r="P121" i="3"/>
  <c r="O121" i="3"/>
  <c r="P120" i="3"/>
  <c r="O120" i="3"/>
  <c r="P119" i="3"/>
  <c r="O119" i="3"/>
  <c r="P118" i="3"/>
  <c r="O118" i="3"/>
  <c r="P112" i="3"/>
  <c r="O112" i="3"/>
  <c r="P111" i="3"/>
  <c r="O111" i="3"/>
  <c r="P110" i="3"/>
  <c r="O110" i="3"/>
  <c r="P109" i="3"/>
  <c r="O109" i="3"/>
  <c r="P108" i="3"/>
  <c r="O108" i="3"/>
  <c r="P107" i="3"/>
  <c r="O107" i="3"/>
  <c r="P106" i="3"/>
  <c r="O106" i="3"/>
  <c r="P105" i="3"/>
  <c r="O105" i="3"/>
  <c r="P104" i="3"/>
  <c r="O104" i="3"/>
  <c r="P103" i="3"/>
  <c r="O103" i="3"/>
  <c r="P102" i="3"/>
  <c r="O102" i="3"/>
  <c r="P101" i="3"/>
  <c r="O101" i="3"/>
  <c r="P100" i="3"/>
  <c r="O100" i="3"/>
  <c r="P99" i="3"/>
  <c r="O99" i="3"/>
  <c r="P98" i="3"/>
  <c r="O98" i="3"/>
  <c r="P97" i="3"/>
  <c r="O97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0" i="3"/>
  <c r="O40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O10" i="3"/>
  <c r="P10" i="3"/>
  <c r="O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P9" i="3"/>
  <c r="O9" i="3"/>
  <c r="N130" i="3" l="1"/>
  <c r="M130" i="3"/>
  <c r="L130" i="3"/>
  <c r="K130" i="3"/>
  <c r="J130" i="3"/>
  <c r="I130" i="3"/>
  <c r="H130" i="3"/>
  <c r="G130" i="3"/>
  <c r="F130" i="3"/>
  <c r="E123" i="3"/>
  <c r="E122" i="3"/>
  <c r="N113" i="3"/>
  <c r="M113" i="3"/>
  <c r="L113" i="3"/>
  <c r="K113" i="3"/>
  <c r="J113" i="3"/>
  <c r="I113" i="3"/>
  <c r="H113" i="3"/>
  <c r="G113" i="3"/>
  <c r="F113" i="3"/>
  <c r="E113" i="3"/>
  <c r="P113" i="3"/>
  <c r="N83" i="3"/>
  <c r="M83" i="3"/>
  <c r="L83" i="3"/>
  <c r="K83" i="3"/>
  <c r="J83" i="3"/>
  <c r="I83" i="3"/>
  <c r="H83" i="3"/>
  <c r="G83" i="3"/>
  <c r="F83" i="3"/>
  <c r="E83" i="3"/>
  <c r="P83" i="3"/>
  <c r="N66" i="3"/>
  <c r="M66" i="3"/>
  <c r="L66" i="3"/>
  <c r="K66" i="3"/>
  <c r="J66" i="3"/>
  <c r="I66" i="3"/>
  <c r="H66" i="3"/>
  <c r="G66" i="3"/>
  <c r="F66" i="3"/>
  <c r="E66" i="3"/>
  <c r="N41" i="3"/>
  <c r="M41" i="3"/>
  <c r="L41" i="3"/>
  <c r="K41" i="3"/>
  <c r="J41" i="3"/>
  <c r="I41" i="3"/>
  <c r="H41" i="3"/>
  <c r="G41" i="3"/>
  <c r="F41" i="3"/>
  <c r="E41" i="3"/>
  <c r="N21" i="3"/>
  <c r="M21" i="3"/>
  <c r="L21" i="3"/>
  <c r="K21" i="3"/>
  <c r="J21" i="3"/>
  <c r="I21" i="3"/>
  <c r="H21" i="3"/>
  <c r="G21" i="3"/>
  <c r="F21" i="3"/>
  <c r="E21" i="3"/>
  <c r="F140" i="1"/>
  <c r="Z140" i="1" s="1"/>
  <c r="H139" i="1"/>
  <c r="F132" i="3" l="1"/>
  <c r="O130" i="3"/>
  <c r="P130" i="3"/>
  <c r="O41" i="3"/>
  <c r="K132" i="3"/>
  <c r="H132" i="3"/>
  <c r="L132" i="3"/>
  <c r="O66" i="3"/>
  <c r="M132" i="3"/>
  <c r="N132" i="3"/>
  <c r="O83" i="3"/>
  <c r="O113" i="3"/>
  <c r="E130" i="3"/>
  <c r="E132" i="3" s="1"/>
  <c r="P66" i="3"/>
  <c r="P41" i="3"/>
  <c r="J132" i="3"/>
  <c r="I132" i="3"/>
  <c r="G132" i="3"/>
  <c r="P21" i="3"/>
  <c r="O21" i="3"/>
  <c r="O132" i="3" l="1"/>
  <c r="P132" i="3"/>
  <c r="D17" i="2" l="1"/>
  <c r="C17" i="2"/>
  <c r="G38" i="1" l="1"/>
  <c r="G67" i="1"/>
  <c r="F67" i="1"/>
  <c r="H156" i="1" l="1"/>
  <c r="F139" i="1"/>
  <c r="Z139" i="1" s="1"/>
  <c r="Q156" i="1"/>
  <c r="P156" i="1"/>
  <c r="O156" i="1"/>
  <c r="N156" i="1"/>
  <c r="M156" i="1"/>
  <c r="L156" i="1"/>
  <c r="K156" i="1"/>
  <c r="J156" i="1"/>
  <c r="I156" i="1"/>
  <c r="G156" i="1"/>
  <c r="F156" i="1" l="1"/>
  <c r="Z156" i="1"/>
  <c r="AA156" i="1"/>
  <c r="I10" i="1" l="1"/>
  <c r="AA10" i="1" s="1"/>
  <c r="K198" i="1"/>
  <c r="Q90" i="1"/>
  <c r="P90" i="1"/>
  <c r="O90" i="1"/>
  <c r="N90" i="1"/>
  <c r="M90" i="1"/>
  <c r="L90" i="1"/>
  <c r="K90" i="1"/>
  <c r="J90" i="1"/>
  <c r="J198" i="1" s="1"/>
  <c r="I90" i="1"/>
  <c r="H90" i="1"/>
  <c r="G90" i="1"/>
  <c r="F90" i="1"/>
  <c r="F198" i="1" s="1"/>
  <c r="O67" i="1"/>
  <c r="N67" i="1"/>
  <c r="M67" i="1"/>
  <c r="L67" i="1"/>
  <c r="K67" i="1"/>
  <c r="J67" i="1"/>
  <c r="I67" i="1"/>
  <c r="H67" i="1"/>
  <c r="Q38" i="1"/>
  <c r="P38" i="1"/>
  <c r="O38" i="1"/>
  <c r="N38" i="1"/>
  <c r="M38" i="1"/>
  <c r="L38" i="1"/>
  <c r="K38" i="1"/>
  <c r="J38" i="1"/>
  <c r="I38" i="1"/>
  <c r="H38" i="1"/>
  <c r="F38" i="1"/>
  <c r="Q20" i="1"/>
  <c r="P20" i="1"/>
  <c r="O20" i="1"/>
  <c r="N20" i="1"/>
  <c r="M20" i="1"/>
  <c r="L20" i="1"/>
  <c r="K20" i="1"/>
  <c r="J20" i="1"/>
  <c r="H20" i="1"/>
  <c r="G20" i="1"/>
  <c r="F20" i="1"/>
  <c r="L198" i="1" l="1"/>
  <c r="M198" i="1"/>
  <c r="N198" i="1"/>
  <c r="O198" i="1"/>
  <c r="Q198" i="1"/>
  <c r="P198" i="1"/>
  <c r="G198" i="1"/>
  <c r="H198" i="1"/>
  <c r="I20" i="1"/>
  <c r="I198" i="1" s="1"/>
  <c r="AA90" i="1"/>
  <c r="Z38" i="1"/>
  <c r="AA38" i="1"/>
  <c r="Z90" i="1"/>
  <c r="AA20" i="1" l="1"/>
  <c r="AA198" i="1" s="1"/>
  <c r="Z20" i="1"/>
  <c r="Z19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User</author>
    <author>Rosario Castro</author>
    <author>Hp</author>
  </authors>
  <commentList>
    <comment ref="H10" authorId="0" shapeId="0" xr:uid="{10FF1862-9767-457E-8D0F-C60B29466061}">
      <text>
        <r>
          <rPr>
            <b/>
            <sz val="12"/>
            <color indexed="81"/>
            <rFont val="Tahoma"/>
            <family val="2"/>
          </rPr>
          <t xml:space="preserve">Adelanto FASE 1
F001- 3965 1ER  adelanto partidas ME
$ 440,743.50 </t>
        </r>
      </text>
    </comment>
    <comment ref="I10" authorId="0" shapeId="0" xr:uid="{86BE2251-90C3-4BA4-A7FE-D90ECACCC62D}">
      <text>
        <r>
          <rPr>
            <b/>
            <sz val="12"/>
            <color indexed="81"/>
            <rFont val="Tahoma"/>
            <family val="2"/>
          </rPr>
          <t>HP:</t>
        </r>
        <r>
          <rPr>
            <sz val="12"/>
            <color indexed="81"/>
            <rFont val="Tahoma"/>
            <family val="2"/>
          </rPr>
          <t xml:space="preserve">
Adelanto FASE 1
F001- 3964 
2do  adelanto partidas MN 
S/. 1,736,723.89</t>
        </r>
      </text>
    </comment>
    <comment ref="J10" authorId="0" shapeId="0" xr:uid="{5FBBD8CF-4EB5-4FD3-8D3C-389EBDEA2B6E}">
      <text>
        <r>
          <rPr>
            <b/>
            <sz val="12"/>
            <color indexed="81"/>
            <rFont val="Tahoma"/>
            <family val="2"/>
          </rPr>
          <t>$  5,249.43
Retencion por Fondo de Garantia 
----
Valorizacion 01, FASE 1
F001-3990
$ 99,297.98</t>
        </r>
      </text>
    </comment>
    <comment ref="K10" authorId="0" shapeId="0" xr:uid="{4176B4E6-B003-4B17-BB7E-670E670A7D95}">
      <text>
        <r>
          <rPr>
            <b/>
            <sz val="11"/>
            <color indexed="81"/>
            <rFont val="Tahoma"/>
            <family val="2"/>
          </rPr>
          <t>S/. 75,852.62
Valorizacion 1, Fase 1
Partidas en MN 
F001-003989
S/. 1,432,097.42</t>
        </r>
      </text>
    </comment>
    <comment ref="L10" authorId="0" shapeId="0" xr:uid="{6DB65C56-E805-4DC0-A2AA-F4DA38C279F1}">
      <text>
        <r>
          <rPr>
            <b/>
            <sz val="12"/>
            <color indexed="81"/>
            <rFont val="Tahoma"/>
            <family val="2"/>
          </rPr>
          <t xml:space="preserve">$ 22,731.25 Retencion F. Garantia 
</t>
        </r>
        <r>
          <rPr>
            <sz val="12"/>
            <color indexed="81"/>
            <rFont val="Tahoma"/>
            <family val="2"/>
          </rPr>
          <t xml:space="preserve">
F001-4002  $ 429,165.98
VALORIZACION 2, FASE 1
PARTIDAS me</t>
        </r>
      </text>
    </comment>
    <comment ref="M10" authorId="0" shapeId="0" xr:uid="{6371C31E-3BDD-4EE7-AFD7-A49CA60EE2F7}">
      <text>
        <r>
          <rPr>
            <b/>
            <sz val="12"/>
            <color indexed="81"/>
            <rFont val="Tahoma"/>
            <family val="2"/>
          </rPr>
          <t>S/.  171,575.27
F001-4001 S/. 3,239,341.10
Valorizacion 2, FASE 1</t>
        </r>
      </text>
    </comment>
    <comment ref="N10" authorId="0" shapeId="0" xr:uid="{A8208F69-4AFC-4670-A4E4-9C24EF6734A1}">
      <text>
        <r>
          <rPr>
            <b/>
            <sz val="12"/>
            <color indexed="81"/>
            <rFont val="Tahoma"/>
            <family val="2"/>
          </rPr>
          <t>Fondo de Garantia
$ 25,595.64
V3 DE LA FASE1, PARTIDAS EN ME.
F001-4045
$  483,245.75
Det    $   19,329.83
Pago $ 438,320.28
       ------------------
          $ 457,650.11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PAGADO 06..02.2026  BCP ME</t>
        </r>
      </text>
    </comment>
    <comment ref="O10" authorId="0" shapeId="0" xr:uid="{73E18354-0994-4323-957F-6C36500B5F60}">
      <text>
        <r>
          <rPr>
            <b/>
            <sz val="9"/>
            <color indexed="81"/>
            <rFont val="Tahoma"/>
            <family val="2"/>
          </rPr>
          <t>F Garantia 
S/. 193,916.97
Valorizacion 3 Fase 1.
F001-4044
Partidas en MN 
S/. 3,661,152.47
Det     S/.   146,446.10
PAGOS/. 3,320,789.40</t>
        </r>
        <r>
          <rPr>
            <sz val="9"/>
            <color indexed="81"/>
            <rFont val="Tahoma"/>
            <family val="2"/>
          </rPr>
          <t xml:space="preserve">
             ----------------------------
           </t>
        </r>
        <r>
          <rPr>
            <b/>
            <sz val="9"/>
            <color indexed="81"/>
            <rFont val="Tahoma"/>
            <family val="2"/>
          </rPr>
          <t xml:space="preserve">   S/. 3,467,235.50</t>
        </r>
        <r>
          <rPr>
            <sz val="9"/>
            <color indexed="81"/>
            <rFont val="Tahoma"/>
            <family val="2"/>
          </rPr>
          <t xml:space="preserve">
PAGADO 06.02.2026 BCP MN</t>
        </r>
      </text>
    </comment>
    <comment ref="P10" authorId="1" shapeId="0" xr:uid="{272C0C74-94E5-4FD2-9774-5DD9990BBDA1}">
      <text>
        <r>
          <rPr>
            <b/>
            <sz val="12"/>
            <color indexed="81"/>
            <rFont val="Tahoma"/>
            <family val="2"/>
          </rPr>
          <t>User:</t>
        </r>
        <r>
          <rPr>
            <sz val="12"/>
            <color indexed="81"/>
            <rFont val="Tahoma"/>
            <family val="2"/>
          </rPr>
          <t xml:space="preserve">
02.03.2026 BCP OP-77630932 US$ 100,000.00
02.03.2026 BCP OP-77631801   US$  100,000.00
02.03.2026 BCP OP-77632227 US$    40,335.16
E001-4074 US$264,968.22
</t>
        </r>
        <r>
          <rPr>
            <b/>
            <sz val="12"/>
            <color indexed="8"/>
            <rFont val="Tahoma"/>
            <family val="2"/>
          </rPr>
          <t>Garantia US$ 14,034.33</t>
        </r>
        <r>
          <rPr>
            <sz val="12"/>
            <color indexed="81"/>
            <rFont val="Tahoma"/>
            <family val="2"/>
          </rPr>
          <t xml:space="preserve">
DET US$ 10,598.73 
 S/ 35,622.00 (02.03.2026)</t>
        </r>
      </text>
    </comment>
    <comment ref="Q10" authorId="1" shapeId="0" xr:uid="{E7F82086-F407-48C0-BB8F-EFE83BD082EC}">
      <text>
        <r>
          <rPr>
            <b/>
            <sz val="12"/>
            <color indexed="81"/>
            <rFont val="Tahoma"/>
            <family val="2"/>
          </rPr>
          <t>User:</t>
        </r>
        <r>
          <rPr>
            <sz val="12"/>
            <color indexed="81"/>
            <rFont val="Tahoma"/>
            <family val="2"/>
          </rPr>
          <t xml:space="preserve">
03.03.2026 BCP OP-77792122 S/. 330,000.00
03.03.2026 BCP OP-77792517 S/. 330,000.00
03.03.2026 BCP OP-77792705 S/. 330,000.00
03.03.2026 BCP OP-77792915 S/. 330,000.00
03.03.2026 BCP OP-77793188 S/. 330,000.00
03.03.2026 BCP OP-77793454 S/. 330,000.00
03.03.2026 BCP OP-77793735 S/. 330,000.00
03.03.2026 BCP OP-77794147  S/.  147,959.45
E001-4073 S/.2,709,887.09
</t>
        </r>
        <r>
          <rPr>
            <b/>
            <u/>
            <sz val="12"/>
            <color indexed="81"/>
            <rFont val="Tahoma"/>
            <family val="2"/>
          </rPr>
          <t>Garantia    S/.     143,532.16</t>
        </r>
        <r>
          <rPr>
            <sz val="12"/>
            <color indexed="81"/>
            <rFont val="Tahoma"/>
            <family val="2"/>
          </rPr>
          <t xml:space="preserve">
DET S/. 108,395.00 (02.03.26)
</t>
        </r>
      </text>
    </comment>
    <comment ref="H14" authorId="0" shapeId="0" xr:uid="{2A841F9A-219B-4D04-9895-4CCA8770E18E}">
      <text>
        <r>
          <rPr>
            <b/>
            <sz val="12"/>
            <color indexed="81"/>
            <rFont val="Tahoma"/>
            <family val="2"/>
          </rPr>
          <t xml:space="preserve">1ER ADELANTO ADICIONALES DE FASE 1.
F001-4019
US$ 249,364.20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I14" authorId="0" shapeId="0" xr:uid="{9B788599-D24F-4DC7-93C2-0CBF429BB2BD}">
      <text>
        <r>
          <rPr>
            <b/>
            <sz val="12"/>
            <color indexed="81"/>
            <rFont val="Tahoma"/>
            <family val="2"/>
          </rPr>
          <t>1ER ADELANTO DE ASICIONALES DE FASE 1
F001-4018
S/. 1,043,162.34</t>
        </r>
      </text>
    </comment>
    <comment ref="R14" authorId="1" shapeId="0" xr:uid="{29CF23EF-CB1D-4B82-87C6-1F864AFAAEA6}">
      <text>
        <r>
          <rPr>
            <b/>
            <sz val="12"/>
            <color indexed="81"/>
            <rFont val="Tahoma"/>
            <family val="2"/>
          </rPr>
          <t xml:space="preserve">
2DO ADELANTO  FASE 01
F001-4079 US$ 11,161.62</t>
        </r>
        <r>
          <rPr>
            <sz val="12"/>
            <color indexed="81"/>
            <rFont val="Tahoma"/>
            <family val="2"/>
          </rPr>
          <t xml:space="preserve">
06.03.2026 BCP 
OP- 78291190 US$ 10,715.16
Detraccion  S/ 1,5240.0</t>
        </r>
      </text>
    </comment>
    <comment ref="S14" authorId="1" shapeId="0" xr:uid="{1889097E-AE6A-401A-9B57-90B6F6DCF0C3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05.03.2026 F001- 4078  2do Adelanto s/ 455,501.78  
Pagos :
06.03.2026 BCP
OP-78285756  S/330,000.00
OP-78290021  S/ 107,281.71
 Detraccion  S/. 18,220.00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2" shapeId="0" xr:uid="{C2044044-6917-406D-BBF5-22373B36F55D}">
      <text>
        <r>
          <rPr>
            <b/>
            <sz val="12"/>
            <color indexed="81"/>
            <rFont val="Tahoma"/>
            <family val="2"/>
          </rPr>
          <t>Rosario Castro:</t>
        </r>
        <r>
          <rPr>
            <sz val="12"/>
            <color indexed="81"/>
            <rFont val="Tahoma"/>
            <family val="2"/>
          </rPr>
          <t xml:space="preserve">
07.11.2025 E001-757 S/ 35,400.00
07.11.2025 E001-758 S/ 23,600.00 </t>
        </r>
      </text>
    </comment>
    <comment ref="K28" authorId="3" shapeId="0" xr:uid="{31363F5C-0D0D-43D5-8DF5-FE9D06577D42}">
      <text>
        <r>
          <rPr>
            <b/>
            <sz val="12"/>
            <color indexed="81"/>
            <rFont val="Tahoma"/>
            <family val="2"/>
          </rPr>
          <t>Hp:</t>
        </r>
        <r>
          <rPr>
            <sz val="12"/>
            <color indexed="81"/>
            <rFont val="Tahoma"/>
            <family val="2"/>
          </rPr>
          <t xml:space="preserve">
04-12-25 FT E001-776
S/ 206,909.32
FG S/ 11,612.83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8" authorId="0" shapeId="0" xr:uid="{8FBCAF5A-6B5F-454B-B015-72C19F671B21}">
      <text>
        <r>
          <rPr>
            <b/>
            <sz val="12"/>
            <color indexed="81"/>
            <rFont val="Tahoma"/>
            <family val="2"/>
          </rPr>
          <t>S/. 4,646.52</t>
        </r>
        <r>
          <rPr>
            <sz val="12"/>
            <color indexed="81"/>
            <rFont val="Tahoma"/>
            <family val="2"/>
          </rPr>
          <t xml:space="preserve">
19-12-25 FT E001-786
S/ 82,788.52
FG S/ 4,646.52</t>
        </r>
      </text>
    </comment>
    <comment ref="O28" authorId="0" shapeId="0" xr:uid="{E7812AF3-7E8C-4A6E-81A1-F2B0E8EB8AAF}">
      <text>
        <r>
          <rPr>
            <b/>
            <sz val="12"/>
            <color indexed="81"/>
            <rFont val="Tahoma"/>
            <family val="2"/>
          </rPr>
          <t>V 3 Ejecucion de red de Agua Potable.
E001-813   S/. 154,084.26
F Garantia S/. 8,648.01
Importe Pagado 
Det    S/.      6,163.37
Cial    S/. 139,272.88 Pagado BCP 13.02.2026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I34" authorId="2" shapeId="0" xr:uid="{29E6CA9F-589C-4B44-8FB1-198673773895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entury"/>
            <family val="1"/>
          </rPr>
          <t>09.10.2025 E001-250 
Adelanto anticipado</t>
        </r>
      </text>
    </comment>
    <comment ref="K34" authorId="1" shapeId="0" xr:uid="{09860DFA-1536-4D73-8D0D-150D81275998}">
      <text>
        <r>
          <rPr>
            <b/>
            <sz val="11"/>
            <color indexed="81"/>
            <rFont val="Calibri"/>
            <family val="2"/>
            <scheme val="minor"/>
          </rPr>
          <t>User:</t>
        </r>
        <r>
          <rPr>
            <sz val="11"/>
            <color indexed="81"/>
            <rFont val="Calibri"/>
            <family val="2"/>
            <scheme val="minor"/>
          </rPr>
          <t xml:space="preserve">
E001-268 Inicio de Obra
(27/02/26) BCP OP-77279943 S/. 181,248.00
26.02 DET- S/. 7,552.00</t>
        </r>
      </text>
    </comment>
    <comment ref="M34" authorId="1" shapeId="0" xr:uid="{680CABFB-FA64-4A2C-A051-98A05DD6DEC9}">
      <text>
        <r>
          <rPr>
            <sz val="9"/>
            <color indexed="81"/>
            <rFont val="Tahoma"/>
            <family val="2"/>
          </rPr>
          <t xml:space="preserve">V 1 Sistema de Utilizacion media tension 22.9 KV
</t>
        </r>
        <r>
          <rPr>
            <sz val="12"/>
            <color indexed="81"/>
            <rFont val="Calibri"/>
            <family val="2"/>
            <scheme val="minor"/>
          </rPr>
          <t xml:space="preserve">E001-270 S/ 350,417.72
FONDO DE GARANTIA S/. 35,041.77
Importe Pagado </t>
        </r>
        <r>
          <rPr>
            <sz val="12"/>
            <color indexed="81"/>
            <rFont val="Tahoma"/>
            <family val="2"/>
          </rPr>
          <t xml:space="preserve">
Det     S/.      14,017.00
Pago   S/. 301,359.24 Pagado BCP 06.03.2026</t>
        </r>
      </text>
    </comment>
    <comment ref="I36" authorId="0" shapeId="0" xr:uid="{828CA8EF-0196-41DC-90CE-918D51D898BC}">
      <text>
        <r>
          <rPr>
            <b/>
            <sz val="9"/>
            <color indexed="81"/>
            <rFont val="Tahoma"/>
            <family val="2"/>
          </rPr>
          <t>F101-00633
Dotacion de suministro
S/. 81,519.88
Cancelado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7" authorId="2" shapeId="0" xr:uid="{4D60DDAA-2E0E-4A17-BBE5-988F946A3220}">
      <text>
        <r>
          <rPr>
            <b/>
            <sz val="10"/>
            <color indexed="81"/>
            <rFont val="Tahoma"/>
            <family val="2"/>
          </rPr>
          <t>Rosario Castro:</t>
        </r>
        <r>
          <rPr>
            <sz val="10"/>
            <color indexed="81"/>
            <rFont val="Tahoma"/>
            <family val="2"/>
          </rPr>
          <t xml:space="preserve">
04.12.2025 E001-258 S/. 115,176.21
FG S/. 11,517.62</t>
        </r>
      </text>
    </comment>
    <comment ref="M47" authorId="0" shapeId="0" xr:uid="{E2FE6334-EF85-430F-98B1-7A18E6D91008}">
      <text>
        <r>
          <rPr>
            <b/>
            <sz val="9"/>
            <color indexed="81"/>
            <rFont val="Tahoma"/>
            <family val="2"/>
          </rPr>
          <t>Valorizacion 02
06.01.2026 Presupuesto Baja Tension
E001-262  S/. 108,053.91
Fondo de Garantia 
S/. 10,805.39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7" authorId="0" shapeId="0" xr:uid="{45DA0CB2-B7E2-471D-AB98-649E5FA7F4F8}">
      <text>
        <r>
          <rPr>
            <b/>
            <sz val="9"/>
            <color indexed="81"/>
            <rFont val="Tahoma"/>
            <family val="2"/>
          </rPr>
          <t xml:space="preserve">FONDO DE GARANTIA S/. 14,419.20
VALORIZACION 3 SISTEMA BAJA TENSION
F001-0266    S/. 144,192.03
DETRACCION S/.  5,767.68
PAGO               S/. 124,005.15
PAGADO 06.02.2026  BCP 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7" authorId="1" shapeId="0" xr:uid="{90237A7A-03E8-4EC8-AB2F-F376D1BEC25E}">
      <text>
        <r>
          <rPr>
            <sz val="10"/>
            <color indexed="81"/>
            <rFont val="Times New Roman"/>
            <family val="1"/>
          </rPr>
          <t>V</t>
        </r>
        <r>
          <rPr>
            <b/>
            <sz val="12"/>
            <color indexed="81"/>
            <rFont val="Calibri"/>
            <family val="2"/>
            <scheme val="minor"/>
          </rPr>
          <t>ALORIZACION 04  SISTEMA BAJA TENSION
F001-0269    S/. 735,644.64
FONDO DE GARANTIA S/. 73,564.46</t>
        </r>
        <r>
          <rPr>
            <sz val="10"/>
            <color indexed="81"/>
            <rFont val="Times New Roman"/>
            <family val="1"/>
          </rPr>
          <t xml:space="preserve">
06.03.26 DETRACCION S/. 29,426.00
</t>
        </r>
        <r>
          <rPr>
            <b/>
            <u/>
            <sz val="12"/>
            <color indexed="81"/>
            <rFont val="Calibri"/>
            <family val="2"/>
            <scheme val="minor"/>
          </rPr>
          <t xml:space="preserve">
PAGO BCP (06.03.26)
</t>
        </r>
        <r>
          <rPr>
            <b/>
            <sz val="12"/>
            <color indexed="81"/>
            <rFont val="Calibri"/>
            <family val="2"/>
            <scheme val="minor"/>
          </rPr>
          <t xml:space="preserve"> OP-78282128               S/. 331,000.00
 OP-78283724               S/. 301,654.39
</t>
        </r>
      </text>
    </comment>
    <comment ref="S47" authorId="1" shapeId="0" xr:uid="{B3E75C6E-50F3-4AC6-B3BF-9693824FC97C}">
      <text>
        <r>
          <rPr>
            <b/>
            <sz val="9"/>
            <color indexed="81"/>
            <rFont val="Tahoma"/>
            <family val="2"/>
          </rPr>
          <t xml:space="preserve">ADELANTO SEGÚN ORDEN DE SERVICIO Nº 11
F001-0271    S/. 129,235.89
DETRACCION S/.  5,169.00
PAGADO 06.02.2026  BCP OP-78313692 S/ 124,066.45
</t>
        </r>
      </text>
    </comment>
    <comment ref="I49" authorId="0" shapeId="0" xr:uid="{B51A340D-F02E-41AE-B9D8-9171D075848C}">
      <text>
        <r>
          <rPr>
            <b/>
            <sz val="12"/>
            <color indexed="81"/>
            <rFont val="Calibri"/>
            <family val="2"/>
            <scheme val="minor"/>
          </rPr>
          <t xml:space="preserve">HP:
E001-271
Adelanto - Obras Civiles
Media Tension
S/ 129,235.69
Det  S/. 5,169.00
Abono S/. 124,066.45
BCP 06.03.2026 
</t>
        </r>
      </text>
    </comment>
    <comment ref="K49" authorId="1" shapeId="0" xr:uid="{4570FB36-CFD6-4FB6-B29A-5AB3C1FBD33B}">
      <text>
        <r>
          <rPr>
            <b/>
            <sz val="10"/>
            <color indexed="81"/>
            <rFont val="Tahoma"/>
            <family val="2"/>
          </rPr>
          <t>Valorizacion 01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Fact E01-272 S/.138,114.95</t>
        </r>
        <r>
          <rPr>
            <sz val="10"/>
            <color indexed="81"/>
            <rFont val="Tahoma"/>
            <family val="2"/>
          </rPr>
          <t xml:space="preserve">
25.03.26 PAGO BCP OP-80585587 S/. 132,590.35
24.03.26 Detraccion Nº 300707388 S/.5,525.00</t>
        </r>
      </text>
    </comment>
    <comment ref="H51" authorId="0" shapeId="0" xr:uid="{7816AC80-599E-4C51-BFD7-9DBBB86F5B51}">
      <text>
        <r>
          <rPr>
            <b/>
            <sz val="9"/>
            <color indexed="81"/>
            <rFont val="Tahoma"/>
            <family val="2"/>
          </rPr>
          <t>Adelanto 30% 
ANEXO A
E001-3126
$ 118,356.12
Cancelado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2" authorId="0" shapeId="0" xr:uid="{7CCE520E-FBB0-47E4-AC58-FA135ED3ABEE}">
      <text>
        <r>
          <rPr>
            <b/>
            <sz val="9"/>
            <color indexed="81"/>
            <rFont val="Tahoma"/>
            <family val="2"/>
          </rPr>
          <t>E001- 3127
ANEXO B 30%
$ 16,055.86
Pagado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3" authorId="0" shapeId="0" xr:uid="{5D90B215-5ABD-47BC-A1C8-2E55FABF2F6C}">
      <text>
        <r>
          <rPr>
            <b/>
            <sz val="9"/>
            <color indexed="81"/>
            <rFont val="Tahoma"/>
            <family val="2"/>
          </rPr>
          <t>E001-3128
ANEXO C
$ 27,802.43
Pagado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 shapeId="0" xr:uid="{472EFEB8-CF28-4CE5-ACD4-59FBFFF52B6A}">
      <text>
        <r>
          <rPr>
            <b/>
            <sz val="9"/>
            <color indexed="81"/>
            <rFont val="Tahoma"/>
            <family val="2"/>
          </rPr>
          <t>Nota.-
Al no tener presupuesto escanea la hoja del CONTRATO; pagina 23
donde registra los costos y la forma de pago.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7" authorId="0" shapeId="0" xr:uid="{2462C78F-3576-4044-8B54-3A074B5F4C28}">
      <text>
        <r>
          <rPr>
            <b/>
            <sz val="9"/>
            <color indexed="81"/>
            <rFont val="Tahoma"/>
            <family val="2"/>
          </rPr>
          <t>F010-054113 
ADELANTO 50% Según presupuesto.
$ 238,011.50</t>
        </r>
      </text>
    </comment>
    <comment ref="H62" authorId="0" shapeId="0" xr:uid="{B0018A51-2D32-49D0-9AD1-B10DDCD23E2A}">
      <text>
        <r>
          <rPr>
            <b/>
            <sz val="9"/>
            <color indexed="81"/>
            <rFont val="Tahoma"/>
            <family val="2"/>
          </rPr>
          <t>E001- 00486
pago parcial 50%
instalacion de acelografo.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4" authorId="1" shapeId="0" xr:uid="{6B556011-F5D8-4709-BD93-6B6BE84C58D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02.03.2026 BCP OP-2022470   US$ 4,714.87
F001-1966 SERV. POSTENSADO VIGA   US$ 5,357.81
02.03.2026 US$ 642.94  DET.  S/. 2,160.00</t>
        </r>
      </text>
    </comment>
    <comment ref="L64" authorId="1" shapeId="0" xr:uid="{8285ED21-1202-43E2-BCA7-FB50906D7AA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11.03.2026 BCP OP-02022272   US$ 5,002.96
F001-1972 SERV. POSTENSADO VIGA US$ 5,685.18
10.03.2026 US$ 682.22 DET.  S/. 2,373.00</t>
        </r>
      </text>
    </comment>
    <comment ref="N64" authorId="1" shapeId="0" xr:uid="{42E71DB6-4B41-4CEA-A3EF-FB9A79490AFE}">
      <text>
        <r>
          <rPr>
            <b/>
            <u/>
            <sz val="10"/>
            <color indexed="81"/>
            <rFont val="Tahoma"/>
            <family val="2"/>
          </rPr>
          <t>24.03.26 F001-1981 US$ 6,652.71</t>
        </r>
        <r>
          <rPr>
            <sz val="9"/>
            <color indexed="81"/>
            <rFont val="Tahoma"/>
            <family val="2"/>
          </rPr>
          <t xml:space="preserve">
25.03.26 BCP OP-02025828 US$ 5,834.38
25.03.26 DETRACCION Nº300766851 S/2,769.00</t>
        </r>
      </text>
    </comment>
    <comment ref="J72" authorId="1" shapeId="0" xr:uid="{EABD24F9-E2E5-455D-80DC-B0A58C207891}">
      <text>
        <r>
          <rPr>
            <b/>
            <sz val="9"/>
            <color indexed="81"/>
            <rFont val="Tahoma"/>
            <charset val="1"/>
          </rPr>
          <t xml:space="preserve"> 20% ADN , NAMING</t>
        </r>
        <r>
          <rPr>
            <sz val="9"/>
            <color indexed="81"/>
            <rFont val="Tahoma"/>
            <charset val="1"/>
          </rPr>
          <t xml:space="preserve">
31.03.2026 BCP OP-02040263 US$ 2,699.84
31.03.2026 Det Nº 301105655   S/. 1.277.00
26.03.20206 E001-1442 US$ 3,068.00</t>
        </r>
      </text>
    </comment>
    <comment ref="A74" authorId="0" shapeId="0" xr:uid="{3444EEF3-F4AA-46FA-8BDC-BD0B5A7D8384}">
      <text>
        <r>
          <rPr>
            <b/>
            <sz val="9"/>
            <color indexed="81"/>
            <rFont val="Tahoma"/>
            <family val="2"/>
          </rPr>
          <t>Agregar en anexo del Contrato</t>
        </r>
      </text>
    </comment>
    <comment ref="H74" authorId="1" shapeId="0" xr:uid="{39FBF40D-43D5-43D1-BA49-F8D0A9E159ED}">
      <text>
        <r>
          <rPr>
            <sz val="10"/>
            <color indexed="81"/>
            <rFont val="Tahoma"/>
            <family val="2"/>
          </rPr>
          <t xml:space="preserve">06.03.26 BCP  OP-78315163
F002-330 Adelanto el 50%
Det S/ 4,000.00
</t>
        </r>
      </text>
    </comment>
    <comment ref="I76" authorId="0" shapeId="0" xr:uid="{84D8BAEB-B70F-4B71-A07D-3FFBD2C0A6E9}">
      <text>
        <r>
          <rPr>
            <b/>
            <sz val="9"/>
            <color indexed="81"/>
            <rFont val="Tahoma"/>
            <family val="2"/>
          </rPr>
          <t>1er Adelanto 
S/. 5,900.00
--------------------
2do Pago 
Cancelacion del Servicio
E001-99  S/. 5,900.00
Pgado 09.01.2026.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2" shapeId="0" xr:uid="{16225D1E-C14B-4A90-8E4E-4AF8ED49E237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E001-87 S/ 17,593.80
E001-88 S/ 17,593.80</t>
        </r>
      </text>
    </comment>
    <comment ref="H84" authorId="0" shapeId="0" xr:uid="{70595933-19C1-4B02-A356-32EF577288AE}">
      <text>
        <r>
          <rPr>
            <b/>
            <sz val="9"/>
            <color indexed="81"/>
            <rFont val="Tahoma"/>
            <family val="2"/>
          </rPr>
          <t>RHE 
RHE E001-64
Cancelacion Difusion en Prensa 
$ 200.00 
Pagado BCP ME  16.02.2026</t>
        </r>
      </text>
    </comment>
    <comment ref="I97" authorId="1" shapeId="0" xr:uid="{D0B1D1A6-ED24-4FBC-AA9B-4AF63DE3EF94}">
      <text>
        <r>
          <rPr>
            <sz val="9"/>
            <color indexed="81"/>
            <rFont val="Tahoma"/>
            <charset val="1"/>
          </rPr>
          <t xml:space="preserve">03.10.2025 E001-1857 
</t>
        </r>
      </text>
    </comment>
    <comment ref="K97" authorId="1" shapeId="0" xr:uid="{83D7ACA4-F4A7-41E7-BAE4-D96CB316A5D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E001-1960 2DO PAGO 50%
27.02 26 BCP OP-77281180 S/. 27,517.60
26.02.26 DET S/. 3,752.00</t>
        </r>
      </text>
    </comment>
    <comment ref="J101" authorId="0" shapeId="0" xr:uid="{6B8787D2-82A8-4D19-A172-83F87424B3AE}">
      <text>
        <r>
          <rPr>
            <b/>
            <sz val="9"/>
            <color indexed="81"/>
            <rFont val="Tahoma"/>
            <family val="2"/>
          </rPr>
          <t>f001- 1076
Orrego Arquitectos 
$ 8,100.00 + IGV 
Cancelacio 09.01.2026</t>
        </r>
      </text>
    </comment>
    <comment ref="J102" authorId="0" shapeId="0" xr:uid="{91A14110-2308-4235-8708-71C26F6C89AA}">
      <text>
        <r>
          <rPr>
            <b/>
            <sz val="9"/>
            <color indexed="81"/>
            <rFont val="Tahoma"/>
            <family val="2"/>
          </rPr>
          <t>001- 1076
Orrego Arquitectos 
$ 8,100.00 + IGV 
Cancelacio 09.01.2026
-----
20% Cancelacion etapa Modificacion Licencia Exp Municipal
Cancelacion 09.01.2026</t>
        </r>
      </text>
    </comment>
    <comment ref="H104" authorId="2" shapeId="0" xr:uid="{1F73C7BC-5DEB-4503-8E95-471DC775B2E9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E001-1042 US$ 4,484.00</t>
        </r>
      </text>
    </comment>
    <comment ref="H110" authorId="2" shapeId="0" xr:uid="{D862439D-F1E2-4076-A695-D845B02B2BDC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E001-2158</t>
        </r>
      </text>
    </comment>
    <comment ref="J110" authorId="1" shapeId="0" xr:uid="{1EC21199-06DE-40D8-9FD3-2F8CDB4538A9}">
      <text>
        <r>
          <rPr>
            <b/>
            <sz val="9"/>
            <color indexed="81"/>
            <rFont val="Tahoma"/>
            <charset val="1"/>
          </rPr>
          <t>50% SDO POR REVISION CAMBIO DE PLANOS</t>
        </r>
        <r>
          <rPr>
            <sz val="9"/>
            <color indexed="81"/>
            <rFont val="Tahoma"/>
            <charset val="1"/>
          </rPr>
          <t xml:space="preserve">
31.03.26 BCP OP-81471704 US$ 1,038.40
Det Nº 301106363 S/ 489.00
E001-2294  US$ 1,1180.00
</t>
        </r>
      </text>
    </comment>
    <comment ref="I116" authorId="2" shapeId="0" xr:uid="{BD0CFEFF-3D3F-46A9-9059-F360D329D2F8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E001-370</t>
        </r>
      </text>
    </comment>
    <comment ref="I122" authorId="0" shapeId="0" xr:uid="{71F37956-2F96-456F-A58A-62E4D205606C}">
      <text>
        <r>
          <rPr>
            <sz val="9"/>
            <color indexed="81"/>
            <rFont val="Tahoma"/>
            <family val="2"/>
          </rPr>
          <t xml:space="preserve">03.02.2026
BCP MN
RHE E001-80
RHE E001-81
Total S/ 2,000.00
</t>
        </r>
      </text>
    </comment>
    <comment ref="H135" authorId="0" shapeId="0" xr:uid="{41C65246-3D95-46F8-A87B-E5E48C6C4961}">
      <text>
        <r>
          <rPr>
            <sz val="10"/>
            <color indexed="81"/>
            <rFont val="Tahoma"/>
            <family val="2"/>
          </rPr>
          <t xml:space="preserve">
Pago del 01 al 4to 
Facturas Varias
Pago periodicidad mensual .
US$ 94,400.00
------------------------
Pago 5to 
Periodicidad Mensual 
E001-550
$ 23,600.00
---------------------------
Pago 6to 
Periodicidad Mensula 
E001-555
$ 23,600.00
(PAGADO 13.02.2026)
---------------------------------
Pago 7to 
Periodicidad Mensula 
E001-559
$ 23,600.00</t>
        </r>
        <r>
          <rPr>
            <sz val="9"/>
            <color indexed="81"/>
            <rFont val="Tahoma"/>
            <family val="2"/>
          </rPr>
          <t xml:space="preserve">
(PAGADO 09.03.2026)</t>
        </r>
      </text>
    </comment>
    <comment ref="I136" authorId="0" shapeId="0" xr:uid="{CB0011AE-C4A6-4D3A-8A6B-577401A49C10}">
      <text>
        <r>
          <rPr>
            <b/>
            <sz val="9"/>
            <color indexed="81"/>
            <rFont val="Tahoma"/>
            <family val="2"/>
          </rPr>
          <t>Pago1
Pago 2
Pago 3  Soporte y Coordinacion Equipo Comercial 
S/.      14,160.00
Det   S/. 1,699.20
      S/. 12,4600.80  PAGADO 06.02.2026 BCP MN   
4 PAGO  SOPORTE Y COORDINACCION MES;MARZO
( 02.03.2026) E001-560   S/. 12,460.80 
Det - S/. 1,699.00</t>
        </r>
      </text>
    </comment>
    <comment ref="K137" authorId="1" shapeId="0" xr:uid="{CFE75991-4D92-489C-BA51-18FD271CDD9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13.03.26 Pago BCP OP-7918856 S/. 13,036.43
Detraccion Nª 300135633 S/.1,778.00 </t>
        </r>
      </text>
    </comment>
    <comment ref="H139" authorId="0" shapeId="0" xr:uid="{8AE96105-5DCE-4609-B0E0-B96DA5EE3B33}">
      <text>
        <r>
          <rPr>
            <b/>
            <sz val="9"/>
            <color indexed="81"/>
            <rFont val="Tahoma"/>
            <family val="2"/>
          </rPr>
          <t>Pagos del año 2025
Solo se adeuda DIC-2025: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2" authorId="0" shapeId="0" xr:uid="{858BEFC3-159F-40A7-A234-2A52FB5FAB40}">
      <text>
        <r>
          <rPr>
            <b/>
            <sz val="9"/>
            <color indexed="81"/>
            <rFont val="Tahoma"/>
            <family val="2"/>
          </rPr>
          <t>1er pago de adelanto 
RHE E 001-1423 
Adelanto 60% revisores Urbanos 
S/. 17,940.00 
Pagado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6" authorId="0" shapeId="0" xr:uid="{53F7E14D-22D9-402E-B787-6EE67F38E8B5}">
      <text>
        <r>
          <rPr>
            <b/>
            <sz val="9"/>
            <color indexed="81"/>
            <rFont val="Tahoma"/>
            <family val="2"/>
          </rPr>
          <t xml:space="preserve">Servicio de Consultoria 
Cliente Estrategico 
3% de comision mas de 10 años 
50% a la firma del Contrato
50% Cancelacion Operación del Negocio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6" authorId="0" shapeId="0" xr:uid="{B348193B-0E32-4412-B698-79A581602DA6}">
      <text>
        <r>
          <rPr>
            <b/>
            <sz val="9"/>
            <color indexed="81"/>
            <rFont val="Tahoma"/>
            <family val="2"/>
          </rPr>
          <t>de Consultoria a la firma del Contrato
Smart FIT
E001- 1808
S/. 41,040.00  Renta 
x3
S/. 123,120.00  + IGV
50% A LA FIRMA DEL Contrato 
S/. 61,560.00 + IGV
Det    S/.   8,717.00
cial    S/. 63,923.90 Pagado BCP 19.12.2025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7" authorId="0" shapeId="0" xr:uid="{06746D7A-7DC8-4C78-A2B2-D14C1742513D}">
      <text>
        <r>
          <rPr>
            <b/>
            <sz val="9"/>
            <color indexed="81"/>
            <rFont val="Tahoma"/>
            <family val="2"/>
          </rPr>
          <t xml:space="preserve">Servicio de Consultoria 
Cliente Estrategico 
3% de comision mas de 10 años 
50% a la firma del Contrato
50% Cancelacion Operación del Negocio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7" authorId="0" shapeId="0" xr:uid="{2C44C0D5-76EC-44D6-9640-FB8090A4F17E}">
      <text>
        <r>
          <rPr>
            <b/>
            <sz val="9"/>
            <color indexed="81"/>
            <rFont val="Tahoma"/>
            <family val="2"/>
          </rPr>
          <t>de Consultoria a la firma del Contrato
Dollarcity
E001- 1847 
S/. 38400 Renta 
x3
S/. 115,200.00  + IGV
50% A LA FIRMA DEL Contrato 
S/. 57,619.00 + IGV
Det    S/.   8,159.00
cial    S/. 59,831.57 Pagado BCP 13.02.2026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0" authorId="1" shapeId="0" xr:uid="{7BC2E3F5-57EF-4E70-A021-86E6A7DD9DBB}">
      <text>
        <r>
          <rPr>
            <b/>
            <sz val="9"/>
            <color indexed="81"/>
            <rFont val="Tahoma"/>
            <family val="2"/>
          </rPr>
          <t>User:
13.03.26 Pago  Op-79185933  US$ 5,000.00
13.03.26 Pago  Op-79187149  US$ 3,523.77</t>
        </r>
        <r>
          <rPr>
            <sz val="9"/>
            <color indexed="81"/>
            <rFont val="Tahoma"/>
            <family val="2"/>
          </rPr>
          <t xml:space="preserve">
24.10.2025 R/H 62   S/. 5,000.00 T/C  3.40 US$  1,470.58
05.11.2025  R/63 US$ 5,000.00
11.03.2026  R/64 US$ 5,000.00
S/ 5,000.00  $ 1,476.23  nov - 2025  </t>
        </r>
      </text>
    </comment>
    <comment ref="H161" authorId="0" shapeId="0" xr:uid="{92D3389A-0E44-4A7D-B2C7-9AA02B1651FC}">
      <text>
        <r>
          <rPr>
            <b/>
            <sz val="9"/>
            <color indexed="81"/>
            <rFont val="Tahoma"/>
            <family val="2"/>
          </rPr>
          <t>RHE 
RHE E001-64
Cancelacion Difusion en Prensa 
$ 200.00 
Pagado BCP ME  16.02.2026</t>
        </r>
      </text>
    </comment>
    <comment ref="I162" authorId="1" shapeId="0" xr:uid="{7C466609-3BDC-4103-A8D9-A483278B712B}">
      <text>
        <r>
          <rPr>
            <b/>
            <sz val="9"/>
            <color indexed="81"/>
            <rFont val="Tahoma"/>
            <family val="2"/>
          </rPr>
          <t>05.01.26 BCP OP-136050 S/.251468.21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63" authorId="1" shapeId="0" xr:uid="{0889B527-F4B3-40AE-9246-8627FADADBC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02.01.26 BCP OP-588632
</t>
        </r>
      </text>
    </comment>
    <comment ref="I170" authorId="1" shapeId="0" xr:uid="{9919C68B-783E-4FF7-8793-238301E4B182}">
      <text>
        <r>
          <rPr>
            <b/>
            <u/>
            <sz val="9"/>
            <color indexed="81"/>
            <rFont val="Tahoma"/>
            <family val="2"/>
          </rPr>
          <t>25.03.26 E001-4264 S/.1,012.13</t>
        </r>
        <r>
          <rPr>
            <b/>
            <sz val="9"/>
            <color indexed="81"/>
            <rFont val="Tahoma"/>
            <family val="2"/>
          </rPr>
          <t xml:space="preserve">
25.03.26 BCP OP-80579280 S/.890.67
25.03.26 DETRACCION Nº300767285 S/.121.00</t>
        </r>
      </text>
    </comment>
    <comment ref="I171" authorId="1" shapeId="0" xr:uid="{10CAD4D2-6476-4566-B75B-AA2C2C635319}">
      <text>
        <r>
          <rPr>
            <sz val="10"/>
            <color indexed="81"/>
            <rFont val="Tahoma"/>
            <family val="2"/>
          </rPr>
          <t>12.09.26 F001-66674 S/. 11,800.00</t>
        </r>
        <r>
          <rPr>
            <sz val="9"/>
            <color indexed="81"/>
            <rFont val="Tahoma"/>
            <charset val="1"/>
          </rPr>
          <t xml:space="preserve">
26.09.25 BCP OP-58006149 S/. 11,800.00</t>
        </r>
      </text>
    </comment>
    <comment ref="I178" authorId="0" shapeId="0" xr:uid="{FACE7D2F-0B85-45F0-834D-5662955558CF}">
      <text>
        <r>
          <rPr>
            <b/>
            <sz val="9"/>
            <color indexed="81"/>
            <rFont val="Tahoma"/>
            <family val="2"/>
          </rPr>
          <t xml:space="preserve">E001-4520  VISITA 1
S/. 2,950.00
Det  S/. 354.00
PAGADO 06.02.2026
BCP MN  S/. 2,596.00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9" authorId="1" shapeId="0" xr:uid="{318F4CC8-162B-48A8-9FFF-2DA589D731B1}">
      <text>
        <r>
          <rPr>
            <b/>
            <sz val="9"/>
            <color indexed="81"/>
            <rFont val="Tahoma"/>
            <family val="2"/>
          </rPr>
          <t>19.03.26 E001-4553  VISITA 02 S/. 2,950.00
20.03.2026 BCP OP-80069192              S/. 2,596.00
20.03.2026 Detraccion Nº300516243 S/.    354.00</t>
        </r>
      </text>
    </comment>
    <comment ref="I184" authorId="1" shapeId="0" xr:uid="{DA96DE0E-E82C-4282-8BF9-FDB7F31E9ED6}">
      <text>
        <r>
          <rPr>
            <b/>
            <u/>
            <sz val="9"/>
            <color indexed="81"/>
            <rFont val="Tahoma"/>
            <family val="2"/>
          </rPr>
          <t>25.03.26 E001-4264 S/.1,012.13</t>
        </r>
        <r>
          <rPr>
            <b/>
            <sz val="9"/>
            <color indexed="81"/>
            <rFont val="Tahoma"/>
            <family val="2"/>
          </rPr>
          <t xml:space="preserve">
25.03.26 BCP OP-80579280 S/.890.67
25.03.26 DETRACCION Nº300767285 S/.121.00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User</author>
    <author>Rosario Castro</author>
  </authors>
  <commentList>
    <comment ref="G11" authorId="0" shapeId="0" xr:uid="{1E8ECAAD-D7D5-4FF9-A0B7-D4E742296FBA}">
      <text>
        <r>
          <rPr>
            <b/>
            <sz val="9"/>
            <color indexed="81"/>
            <rFont val="Tahoma"/>
            <family val="2"/>
          </rPr>
          <t>$  5,249.43
Retencion por Fondo de Garantia 
----
Valorizacion 01, FASE 1
F001-3990
$ 99,297.98</t>
        </r>
      </text>
    </comment>
    <comment ref="H11" authorId="0" shapeId="0" xr:uid="{02D0B691-A939-4D3F-8CCF-F08FB5A2B5D0}">
      <text>
        <r>
          <rPr>
            <b/>
            <sz val="9"/>
            <color indexed="81"/>
            <rFont val="Tahoma"/>
            <family val="2"/>
          </rPr>
          <t>S/. 75,852.62
Valorizacion 1, Fase 1
Partidas en MN 
F001-003989
S/. 1,432,097.42</t>
        </r>
      </text>
    </comment>
    <comment ref="I11" authorId="0" shapeId="0" xr:uid="{079AC667-3E70-49E4-A1D6-3FE677E05D9E}">
      <text>
        <r>
          <rPr>
            <b/>
            <sz val="9"/>
            <color indexed="81"/>
            <rFont val="Tahoma"/>
            <family val="2"/>
          </rPr>
          <t xml:space="preserve">$ 22,731.25 Retencion F. Garantia 
</t>
        </r>
        <r>
          <rPr>
            <sz val="9"/>
            <color indexed="81"/>
            <rFont val="Tahoma"/>
            <family val="2"/>
          </rPr>
          <t xml:space="preserve">
F001-4002  $ 429,165.98
VALORIZACION 2, FASE 1
PARTIDAS me</t>
        </r>
      </text>
    </comment>
    <comment ref="J11" authorId="0" shapeId="0" xr:uid="{65439CEF-C80C-47B0-8858-0BA53BFF71FE}">
      <text>
        <r>
          <rPr>
            <b/>
            <sz val="9"/>
            <color indexed="81"/>
            <rFont val="Tahoma"/>
            <family val="2"/>
          </rPr>
          <t>S/.  171,575.27
F001-4001 S/. 3,239,341.10
Valorizacion 2, FASE 1</t>
        </r>
      </text>
    </comment>
    <comment ref="K11" authorId="0" shapeId="0" xr:uid="{45DBAACB-B43F-4B57-8A21-EF4AC3E56C13}">
      <text>
        <r>
          <rPr>
            <b/>
            <sz val="9"/>
            <color indexed="81"/>
            <rFont val="Tahoma"/>
            <family val="2"/>
          </rPr>
          <t>Fondo de Garantia
$ 25,595.64
V3 DE LA FASE1, PARTIDAS EN ME.
F001-4045
$  483,245.75
Det    $ 19,329.83
Pago $438,320.28
       ------------------
         $ 457,650.11</t>
        </r>
        <r>
          <rPr>
            <sz val="9"/>
            <color indexed="81"/>
            <rFont val="Tahoma"/>
            <family val="2"/>
          </rPr>
          <t xml:space="preserve">
PAGADO 06..02.2026  BCP ME</t>
        </r>
      </text>
    </comment>
    <comment ref="L11" authorId="0" shapeId="0" xr:uid="{10332633-BC35-4CD4-B711-11E2B87B4219}">
      <text>
        <r>
          <rPr>
            <b/>
            <sz val="9"/>
            <color indexed="81"/>
            <rFont val="Tahoma"/>
            <family val="2"/>
          </rPr>
          <t>F Garantia 
S/. 193,916.97
Valorizacion 3 Fase 1.
F001-4044
Partidas en MN 
S/. 3,661,152.47
Det     S/.   146,446.10
PAGOS/. 3,320,789.40</t>
        </r>
        <r>
          <rPr>
            <sz val="9"/>
            <color indexed="81"/>
            <rFont val="Tahoma"/>
            <family val="2"/>
          </rPr>
          <t xml:space="preserve">
             ----------------------------
           </t>
        </r>
        <r>
          <rPr>
            <b/>
            <sz val="9"/>
            <color indexed="81"/>
            <rFont val="Tahoma"/>
            <family val="2"/>
          </rPr>
          <t xml:space="preserve">   S/. 3,467,235.50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M11" authorId="1" shapeId="0" xr:uid="{DA199713-27B7-485D-A3E9-C0DD4172CA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 Garantia  US$  14,034.33</t>
        </r>
        <r>
          <rPr>
            <sz val="9"/>
            <color indexed="81"/>
            <rFont val="Tahoma"/>
            <family val="2"/>
          </rPr>
          <t xml:space="preserve">
Valorizacion 04 Fase 01. F001-4074
Partidas en ME  US$ 264,968.22
Det     S/.   35,622.00
PAGO US$  250,933.89
 </t>
        </r>
      </text>
    </comment>
    <comment ref="N11" authorId="1" shapeId="0" xr:uid="{19567696-D53A-4758-B96F-CEDA4373F902}">
      <text>
        <r>
          <rPr>
            <b/>
            <sz val="9"/>
            <color indexed="81"/>
            <rFont val="Tahoma"/>
            <family val="2"/>
          </rPr>
          <t>User:
F Garantia  S/. 143,532.16
Valorizacion 04 Fase 01. F001-4073
Partidas en MN  S/. 2,709,887.09
PAGO       S/.2,457,959.45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Det            S/.   108,395.00
                  -------------------
                  S/.2,566,354.45
</t>
        </r>
      </text>
    </comment>
    <comment ref="H29" authorId="2" shapeId="0" xr:uid="{2641221B-88F0-48B5-B714-BFBF71AEC7A1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04-12-25 FT E001-776
S/ 206,909.32
FG S/ 11,612.83</t>
        </r>
      </text>
    </comment>
    <comment ref="J29" authorId="0" shapeId="0" xr:uid="{F2127A9A-25AD-404B-B499-B30941DFDE83}">
      <text>
        <r>
          <rPr>
            <b/>
            <sz val="9"/>
            <color indexed="81"/>
            <rFont val="Tahoma"/>
            <family val="2"/>
          </rPr>
          <t>S/. 4,646.52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" authorId="0" shapeId="0" xr:uid="{C2464264-E30F-482F-995A-5EFE031254BD}">
      <text>
        <r>
          <rPr>
            <b/>
            <sz val="9"/>
            <color indexed="81"/>
            <rFont val="Tahoma"/>
            <family val="2"/>
          </rPr>
          <t xml:space="preserve">V 3 Ejecucion de red de Agua Potable.
E001-813   S/. 154,084.26
F Garantia S/. 8,648.01
Importe Pagado 
Det    S/.      6,163.37
Cial    S/. 139,272.88 Pagado BCP 13.02.2026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1" shapeId="0" xr:uid="{929F5B02-D923-43FF-BDA1-99198AA5AFD9}">
      <text>
        <r>
          <rPr>
            <b/>
            <sz val="9"/>
            <color indexed="81"/>
            <rFont val="Tahoma"/>
            <family val="2"/>
          </rPr>
          <t xml:space="preserve">V 1 Sistema de Utilizacion media tension 22.9 KV
E001-270 S/ 350,417.72
FONDO DE GARANTIA S/. 35,041.77
Importe Pagado 
</t>
        </r>
        <r>
          <rPr>
            <sz val="9"/>
            <color indexed="81"/>
            <rFont val="Tahoma"/>
            <family val="2"/>
          </rPr>
          <t xml:space="preserve">Det     S/.      14,017.00
Pago   S/. 301,359.24 Pagado BCP 06.03.2026
</t>
        </r>
      </text>
    </comment>
    <comment ref="H50" authorId="2" shapeId="0" xr:uid="{4D7E3D2E-0D4B-4DA0-A88F-664D99B1E81D}">
      <text>
        <r>
          <rPr>
            <b/>
            <sz val="10"/>
            <color indexed="81"/>
            <rFont val="Tahoma"/>
            <family val="2"/>
          </rPr>
          <t>Rosario Castro:</t>
        </r>
        <r>
          <rPr>
            <sz val="10"/>
            <color indexed="81"/>
            <rFont val="Tahoma"/>
            <family val="2"/>
          </rPr>
          <t xml:space="preserve">
Rosario Castro:
04.12.2025 E001-258 S/. 115,176.21
FG S/. 11,517.62</t>
        </r>
      </text>
    </comment>
    <comment ref="J50" authorId="0" shapeId="0" xr:uid="{1C648D45-F9C7-40BE-A2B1-38C96EB92865}">
      <text>
        <r>
          <rPr>
            <b/>
            <sz val="9"/>
            <color indexed="81"/>
            <rFont val="Tahoma"/>
            <family val="2"/>
          </rPr>
          <t>Valorizacion 02
Presupuesto Baja Tension
E001-262
S/. 108,053.91
Fondo de Garantia 
S/. 10,805.39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0" authorId="0" shapeId="0" xr:uid="{3420ABC6-18A6-4ECA-95FF-31D7AF7A7F74}">
      <text>
        <r>
          <rPr>
            <b/>
            <sz val="9"/>
            <color indexed="81"/>
            <rFont val="Tahoma"/>
            <family val="2"/>
          </rPr>
          <t xml:space="preserve">FONDO DE GARANTIA S/. 14,419.20
VALORIZACION 3 SISTEMA BAJA TENSION
F001-0266    S/. 144,192.03
DETRACCION S/.  5,767.68
PAGO               S/. 124,005.15
PAGADO 06.02.2026  BCP MN
</t>
        </r>
        <r>
          <rPr>
            <sz val="9"/>
            <color indexed="81"/>
            <rFont val="Tahoma"/>
            <family val="2"/>
          </rPr>
          <t xml:space="preserve">
V</t>
        </r>
      </text>
    </comment>
    <comment ref="N50" authorId="1" shapeId="0" xr:uid="{E8E08CF7-2DD2-4F63-84D9-4CBFC20FEDA8}">
      <text>
        <r>
          <rPr>
            <b/>
            <sz val="8"/>
            <color indexed="81"/>
            <rFont val="Tahoma"/>
            <family val="2"/>
          </rPr>
          <t>VALORIZACION 04  SISTEMA BAJA TENSION</t>
        </r>
        <r>
          <rPr>
            <sz val="8"/>
            <color indexed="81"/>
            <rFont val="Tahoma"/>
            <family val="2"/>
          </rPr>
          <t xml:space="preserve">
F001-0269    S/. 735,644.64
</t>
        </r>
        <r>
          <rPr>
            <b/>
            <sz val="8"/>
            <color indexed="81"/>
            <rFont val="Tahoma"/>
            <family val="2"/>
          </rPr>
          <t>FONDO DE GARANTIA S/. 73,564.46</t>
        </r>
        <r>
          <rPr>
            <sz val="8"/>
            <color indexed="81"/>
            <rFont val="Tahoma"/>
            <family val="2"/>
          </rPr>
          <t xml:space="preserve">
06.03.26 DETRACCION S/. 29,426.00
</t>
        </r>
        <r>
          <rPr>
            <b/>
            <u/>
            <sz val="8"/>
            <color indexed="81"/>
            <rFont val="Tahoma"/>
            <family val="2"/>
          </rPr>
          <t>PAGO BCP (06.03.26)</t>
        </r>
        <r>
          <rPr>
            <sz val="8"/>
            <color indexed="81"/>
            <rFont val="Tahoma"/>
            <family val="2"/>
          </rPr>
          <t xml:space="preserve">
 OP-78282128               S/. 331,000.00
 OP-78283724               S/. 301,654.39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4" authorId="0" shapeId="0" xr:uid="{A540F381-B81E-4508-B038-79FA96AE11D5}">
      <text>
        <r>
          <rPr>
            <b/>
            <sz val="9"/>
            <color indexed="81"/>
            <rFont val="Tahoma"/>
            <family val="2"/>
          </rPr>
          <t>f001- 1076
Orrego Arquitectos 
$ 8,100.00 + IGV 
Cancelacio 09.01.2026</t>
        </r>
      </text>
    </comment>
    <comment ref="G95" authorId="0" shapeId="0" xr:uid="{8BFE2D93-C3D5-4B74-92BB-803D58E0F645}">
      <text>
        <r>
          <rPr>
            <b/>
            <sz val="9"/>
            <color indexed="81"/>
            <rFont val="Tahoma"/>
            <family val="2"/>
          </rPr>
          <t>001- 1076
Orrego Arquitectos 
$ 8,100.00 + IGV 
Cancelacio 09.01.2026
-----
20% Cancelacion etapa Modificacion Licencia Exp Municipal
Cancelacion 09.01.2026</t>
        </r>
      </text>
    </comment>
  </commentList>
</comments>
</file>

<file path=xl/sharedStrings.xml><?xml version="1.0" encoding="utf-8"?>
<sst xmlns="http://schemas.openxmlformats.org/spreadsheetml/2006/main" count="627" uniqueCount="217">
  <si>
    <t>ETAPA OBRA</t>
  </si>
  <si>
    <t>OBRA CONSTRUCCION</t>
  </si>
  <si>
    <t>MONTO PRESUPUESTO</t>
  </si>
  <si>
    <t>DÓLAR</t>
  </si>
  <si>
    <t>SOLES</t>
  </si>
  <si>
    <t>ADELANTO</t>
  </si>
  <si>
    <t>V1</t>
  </si>
  <si>
    <t>SALDO</t>
  </si>
  <si>
    <t xml:space="preserve">RUC </t>
  </si>
  <si>
    <t>RAZON SOCIAL</t>
  </si>
  <si>
    <t>ESPECIALIDADES</t>
  </si>
  <si>
    <t>JLCB Servicios Generales SAC</t>
  </si>
  <si>
    <t>DETALLE</t>
  </si>
  <si>
    <t>Orrego Arquitectos Asociados S. Civil de R:L:</t>
  </si>
  <si>
    <t>PRAXIS Soluciones en Ingenieria S.A.C.</t>
  </si>
  <si>
    <t>Serge Engineering Solutions SAC</t>
  </si>
  <si>
    <t>REDES COMPLEMENTARIAS</t>
  </si>
  <si>
    <t>EQUIPAMIENTO  - ELECTROMECANICO</t>
  </si>
  <si>
    <t>Sistemas y Fluidos S.A.C.</t>
  </si>
  <si>
    <t>Exebio Estudio Multidisciplinario SAC</t>
  </si>
  <si>
    <t>DRRP SAC -DRRP S.A.C.</t>
  </si>
  <si>
    <t>PRIMAVERA SQUARE SAC</t>
  </si>
  <si>
    <t>RUC 20613116240</t>
  </si>
  <si>
    <t>TOTAL</t>
  </si>
  <si>
    <t>Fase 0</t>
  </si>
  <si>
    <t>Fase 1</t>
  </si>
  <si>
    <t>Etapa 1 Gestion de tramites ante SEDAPAL</t>
  </si>
  <si>
    <t>Etapa 2 Ejecucion de Obra de redes Complem</t>
  </si>
  <si>
    <t xml:space="preserve">Etapa 3 Recepcion de Obra </t>
  </si>
  <si>
    <t xml:space="preserve">Etapa 1 Gestion y tramites </t>
  </si>
  <si>
    <t xml:space="preserve">Etapa 2 Ejecucion de Obra - Media Tension </t>
  </si>
  <si>
    <t>Sistema Media Tension</t>
  </si>
  <si>
    <t>Sistema Baja Tension</t>
  </si>
  <si>
    <t xml:space="preserve">Etapa 1 Reingeneria del sistema de baja tension </t>
  </si>
  <si>
    <t>Etapa 2 Ejecucion de Obra sistema de baja tension</t>
  </si>
  <si>
    <t>Anexo A , Sistema de agua Contra Incendio</t>
  </si>
  <si>
    <t xml:space="preserve">Anexo B, Sistema de deteccion de Alarma </t>
  </si>
  <si>
    <t xml:space="preserve">Anexo C; Sistema de Bombeo desague y sumideros </t>
  </si>
  <si>
    <t>OTIS Ascensores</t>
  </si>
  <si>
    <t>GASUE SAC</t>
  </si>
  <si>
    <t xml:space="preserve">Sistema de HVAC </t>
  </si>
  <si>
    <t xml:space="preserve">* Gestion de Branding, expediente de arquitectura </t>
  </si>
  <si>
    <t xml:space="preserve">Modificacion de Proyecto ya elaborado </t>
  </si>
  <si>
    <t>Proyecto Estructural</t>
  </si>
  <si>
    <t>Areas de Ampliacion (Smart fit, areas aledañas)</t>
  </si>
  <si>
    <t>* Anteproyecto de ampliacion</t>
  </si>
  <si>
    <t xml:space="preserve">* Proyecto </t>
  </si>
  <si>
    <t>Elaboracion de Proyecto Contrato Wong</t>
  </si>
  <si>
    <t>Servicio Expediente</t>
  </si>
  <si>
    <t xml:space="preserve">INSITEL </t>
  </si>
  <si>
    <t xml:space="preserve">Acelerografo </t>
  </si>
  <si>
    <t xml:space="preserve">Adicional por Ampliacion de Sotano </t>
  </si>
  <si>
    <t xml:space="preserve">LOOK &amp; FEEL </t>
  </si>
  <si>
    <t xml:space="preserve">Jaime Pablo Rivera </t>
  </si>
  <si>
    <t xml:space="preserve">Computoredes EIRL </t>
  </si>
  <si>
    <t>Revision de planos , cambio de modificacion Arq</t>
  </si>
  <si>
    <t>Revision de cambio de ventilacion aire acondicionado</t>
  </si>
  <si>
    <t xml:space="preserve">Multiservicios sostenibles SAC </t>
  </si>
  <si>
    <t xml:space="preserve">Elaboracion Informe, traslado de 03 arboles </t>
  </si>
  <si>
    <t>Moreyra Ingenieros Asociado SAC</t>
  </si>
  <si>
    <t xml:space="preserve">Modificacion de Instalaciones de gas </t>
  </si>
  <si>
    <t>Asesoramiento</t>
  </si>
  <si>
    <t xml:space="preserve">Aldaba Gerencia y Construccion </t>
  </si>
  <si>
    <t>Supervicion de Obra  (18 meses)</t>
  </si>
  <si>
    <t>Cuatrecasas</t>
  </si>
  <si>
    <t>Asesoria 2025</t>
  </si>
  <si>
    <t>Saldos de Anteproyecto</t>
  </si>
  <si>
    <t>Constructora V&amp;V  Bravo SAC</t>
  </si>
  <si>
    <t>OBSERVACIONES</t>
  </si>
  <si>
    <t>* Tramites Municipales 30 dias habiles</t>
  </si>
  <si>
    <t>* Conformidad de Obra ante MML y MSS 30 dias Hailes</t>
  </si>
  <si>
    <t>* Recepcion de Obras SEDAPAL : 30 dias habiles</t>
  </si>
  <si>
    <t>* Ejecucion de Obra : 77 dias Habiles</t>
  </si>
  <si>
    <t>* Ejecucion de Obra : 30 dias Habiles</t>
  </si>
  <si>
    <t>* Inicio de Obra a la firma de contrato
* Ejecucion de Obra : Según cronograma V&amp;V</t>
  </si>
  <si>
    <t>* Conformidad de Obra:30 dias habiles</t>
  </si>
  <si>
    <t>* Desarrollo de Proyecto : 30 dias habiles</t>
  </si>
  <si>
    <t>* Puesta en marcha del Sistema BT-LUZ DEL SUR , según programacion que esta Concesionaria establezca para el suministro</t>
  </si>
  <si>
    <t>* Conformidad de Obra Luz del Sur : 30 dias Habiles 
* PUESTA EN MARCHA DEL SISTEMA MT-LUZ DEL SUR , según la programacion que esta Concesionario establezca</t>
  </si>
  <si>
    <t>* Inicio de Obra 100 dias habiles</t>
  </si>
  <si>
    <t>* Gestion y Permisos 30 dias habiles</t>
  </si>
  <si>
    <t>* Inicio de Obra a la firma de contrato
* Ejecucion de Obra : Según cronograma V&amp;V
* Conformidad de Obra : 30 dias habiles
*Puesta en Marcha del Sistema BT-LUZ DEL SUR según pragramacin que esta Concesionaria establezca para el suministro</t>
  </si>
  <si>
    <t>* Inicio de Obra a la firma de contrato
* Ejecucion de Obra : Según cronograma V&amp;V
* Conformidad de Obra : 08 semanas
* Puesta en Marcha del Sistema HVAC: 8 meses desde la firma del contrato
* Conformidad de Servici :30 dias habikes luego de aprobacion ITSE</t>
  </si>
  <si>
    <t xml:space="preserve">Periodo de Instalacion: 02 dias
</t>
  </si>
  <si>
    <t>FASE N°01  Branding - ADN          :  DURACION 02 Semanas
FASE N°02 Branding - Naming     :  DURACION 02 Semanas
FASE N°03 y 04 Concepto Creativo  Aplicación a piezas :  DURACION 07 Semanas
  -  Desarrollo de planos Generales 1 Semana
   - Aprobacion de acabados mobiliario / carpinteria : 2 Semanas</t>
  </si>
  <si>
    <t xml:space="preserve">Entrega de CD contenido de cada etapa del proyecto </t>
  </si>
  <si>
    <t>Entrega de CD contenido de cada etapa del proyecto  57.50 horas de trabajo</t>
  </si>
  <si>
    <t>Plazo de Ejecucion : Aproximadamente 30 dias contados a partir de la fecha de entregainformacion y planos de arquitectura</t>
  </si>
  <si>
    <t>Para todos los sistemas , 14 dias calendarios , contados a partir de la recepcion del adelanto</t>
  </si>
  <si>
    <t>Tiempo de entrega ; 20 dias habiles (contabilizado a partir de la entrega de los planos arquitectura y pago adelantado)</t>
  </si>
  <si>
    <t>1ra Etapa Elaboracion de informe tecnico de factibilidad para el traslado de arboles: 2 Semanas</t>
  </si>
  <si>
    <t>2da Etapa Seguimiento de expediente + obtencion de autorizacion</t>
  </si>
  <si>
    <t>* Anteproyecto Estructural basico actualizado : 5 dias uties de recibir la arquitectura inical</t>
  </si>
  <si>
    <t>* Proyecto completo actualizado : 30 dias calendario luego de recibir la arquitectua definitiva</t>
  </si>
  <si>
    <t>FASE N°01 ADN                                       :  DURACION 02 Semanas
FASE N°02 NAMING                             :  DURACION 02 Semanas
FASE N°03 Concepto Creativo       :  DURACION 03 Semanas
FASE N°04 Aplicación a piezas       :  DURACION 04 Semanas</t>
  </si>
  <si>
    <t>Soles</t>
  </si>
  <si>
    <t>Dolares</t>
  </si>
  <si>
    <t>Saldos Actuales</t>
  </si>
  <si>
    <t xml:space="preserve">Baldonaro </t>
  </si>
  <si>
    <t>OTIS</t>
  </si>
  <si>
    <t xml:space="preserve">ACI - DACI </t>
  </si>
  <si>
    <t>Orrego</t>
  </si>
  <si>
    <t>Aldaba</t>
  </si>
  <si>
    <t xml:space="preserve">HVAC </t>
  </si>
  <si>
    <t>SERGE</t>
  </si>
  <si>
    <t>INSITEL</t>
  </si>
  <si>
    <t xml:space="preserve">Intereses BCP </t>
  </si>
  <si>
    <t>V&amp;V VAL2 Fase 1</t>
  </si>
  <si>
    <t>Planilla - Operativo</t>
  </si>
  <si>
    <t>V2</t>
  </si>
  <si>
    <t>v2</t>
  </si>
  <si>
    <t xml:space="preserve">Giron Medina  Jorge </t>
  </si>
  <si>
    <t xml:space="preserve">Ampliacion de Estudio de mercado Area Gastronomia </t>
  </si>
  <si>
    <t>Adicionales de Fase 1</t>
  </si>
  <si>
    <t xml:space="preserve">Luz del Sur SA </t>
  </si>
  <si>
    <t>Dotacion Suministro Electrico tension 22.9 KV</t>
  </si>
  <si>
    <t>Suministro 22.9 Kv para el C. Comercial  Primavera</t>
  </si>
  <si>
    <t>Arq. Guillermo Amico Serrano</t>
  </si>
  <si>
    <t>Revision de Modificacion del Proyecto de Arq.</t>
  </si>
  <si>
    <t xml:space="preserve">Reviwsores Urbanos </t>
  </si>
  <si>
    <t>Adquisicion de Equipos 03 ascensores , 09 escaleras</t>
  </si>
  <si>
    <t xml:space="preserve">09 escaleras electricas </t>
  </si>
  <si>
    <t>Asesoria 2026 (hasta Junio 2026)</t>
  </si>
  <si>
    <t>OBRA CONSTRUCCION - RETENCION FONDO DE GARANTIA</t>
  </si>
  <si>
    <t>V1 -RETENCION  FONDO DE GARANTIA</t>
  </si>
  <si>
    <t>V2 - RETENCION  FONDO DE GARANTIA</t>
  </si>
  <si>
    <t>V1 -  RETENCION  FONDO DE GARANTIA</t>
  </si>
  <si>
    <t>V1 - RETENCION  FONDO DE GARANTIA</t>
  </si>
  <si>
    <t>TOTAL GENERAL</t>
  </si>
  <si>
    <t>DOCUMENTO</t>
  </si>
  <si>
    <t>Contrato</t>
  </si>
  <si>
    <t>Presupuesto</t>
  </si>
  <si>
    <t>Contrato
Legalizado</t>
  </si>
  <si>
    <t xml:space="preserve">Ampliacion estudio de Mercado, GIRO Gastronomico </t>
  </si>
  <si>
    <t xml:space="preserve">Estudio deMercadao C Comercial </t>
  </si>
  <si>
    <t xml:space="preserve">AT Consultores EIRL </t>
  </si>
  <si>
    <t>Modificación de Licencia por cambios de Arquitectura:</t>
  </si>
  <si>
    <t>Agua y desague; sistema y deteccion Contra</t>
  </si>
  <si>
    <t>Incendio</t>
  </si>
  <si>
    <t>Contrato Legalizado</t>
  </si>
  <si>
    <t>Legalizado</t>
  </si>
  <si>
    <t>falta legalizar</t>
  </si>
  <si>
    <t>Contrato
Falta Firma</t>
  </si>
  <si>
    <t>NO HAY CONTRATO</t>
  </si>
  <si>
    <t>PROCESO</t>
  </si>
  <si>
    <t>Solo Presupuesto</t>
  </si>
  <si>
    <t>ORDEN DE SERVICIO</t>
  </si>
  <si>
    <t>POR VER??</t>
  </si>
  <si>
    <t>ORDEN SERVICIO</t>
  </si>
  <si>
    <t>NO ESTA FIRMADO / NO HAY PAGO</t>
  </si>
  <si>
    <t>PENDIENTE</t>
  </si>
  <si>
    <t>PROFORMA -FALTA</t>
  </si>
  <si>
    <t>Orden de  servicio</t>
  </si>
  <si>
    <t>KATTY</t>
  </si>
  <si>
    <t xml:space="preserve">Chayña Chumpitaz Jaime Alain </t>
  </si>
  <si>
    <t xml:space="preserve">Levantamiento topografico </t>
  </si>
  <si>
    <t>v3</t>
  </si>
  <si>
    <t>V3 - RETENCION  FONDO DE GARANTIA</t>
  </si>
  <si>
    <t>Investment Project SAC</t>
  </si>
  <si>
    <t xml:space="preserve">Supervision Finaciera de Obra  </t>
  </si>
  <si>
    <t xml:space="preserve">Soporte y Coordinacion con Equipo Cial </t>
  </si>
  <si>
    <t xml:space="preserve">EN TRAMITE EL CONTRATO </t>
  </si>
  <si>
    <t>20610157701</t>
  </si>
  <si>
    <t>LINK Real State SA</t>
  </si>
  <si>
    <t>* Consultoria inmobiliaria Dollar City</t>
  </si>
  <si>
    <t>* Consultoria inmobiliaria Smart Fit</t>
  </si>
  <si>
    <t>Villanueva Shapiama Jose Osmaro</t>
  </si>
  <si>
    <t xml:space="preserve">Difusion en Prensa </t>
  </si>
  <si>
    <t>Freyssinet Geoquest Peru SAC</t>
  </si>
  <si>
    <t>Servicio de postensado de vigas</t>
  </si>
  <si>
    <t>V4</t>
  </si>
  <si>
    <t>V4 - RETENCION  FONDO DE GARANTIA</t>
  </si>
  <si>
    <t xml:space="preserve">Revisores Urbanos </t>
  </si>
  <si>
    <t>V3</t>
  </si>
  <si>
    <t>ADELANTO 2do</t>
  </si>
  <si>
    <t xml:space="preserve">Adicionales - Obra Civil </t>
  </si>
  <si>
    <t>Obras Civiles</t>
  </si>
  <si>
    <r>
      <t xml:space="preserve">Adicionales de Fase 1 </t>
    </r>
    <r>
      <rPr>
        <b/>
        <sz val="11"/>
        <color theme="1"/>
        <rFont val="Calibri"/>
        <family val="2"/>
        <scheme val="minor"/>
      </rPr>
      <t xml:space="preserve"> NO CERRADO </t>
    </r>
  </si>
  <si>
    <r>
      <t xml:space="preserve">Fase 2  </t>
    </r>
    <r>
      <rPr>
        <b/>
        <sz val="11"/>
        <color theme="1"/>
        <rFont val="Calibri"/>
        <family val="2"/>
        <scheme val="minor"/>
      </rPr>
      <t>NO CERRADO</t>
    </r>
    <r>
      <rPr>
        <sz val="11"/>
        <color theme="1"/>
        <rFont val="Calibri"/>
        <family val="2"/>
        <scheme val="minor"/>
      </rPr>
      <t xml:space="preserve"> </t>
    </r>
  </si>
  <si>
    <t>Contrato legalizado conforme</t>
  </si>
  <si>
    <t>V5</t>
  </si>
  <si>
    <t>EQUPO DE COSTOS</t>
  </si>
  <si>
    <t>Equipo de costos</t>
  </si>
  <si>
    <t>De Las Casas Orozco Luis Francisco</t>
  </si>
  <si>
    <t xml:space="preserve">ANALISIS COMPLEJO COMERCIAL SEGÚN NORMATIVA NACIONAL - METROPOLITANA  Y DISTRITAL </t>
  </si>
  <si>
    <t>Pdte Legalizacion</t>
  </si>
  <si>
    <t>Contrato Firmado Falta firma FHH</t>
  </si>
  <si>
    <t>SE envio correo Sr. Jose Rivas para la regularizacion de firma(18.03.26)</t>
  </si>
  <si>
    <t>Analisis Complejo comercial seguun normativa nacional</t>
  </si>
  <si>
    <t>Mercadeo Corporativo SAC</t>
  </si>
  <si>
    <t>Publicacion de aviso en el diario El Peruano</t>
  </si>
  <si>
    <t>REF :PUBLICACION PSM</t>
  </si>
  <si>
    <t>FINANCIAMIENTO Y GASTOS VINCULADOS</t>
  </si>
  <si>
    <t>INTERESES</t>
  </si>
  <si>
    <t>FIDUCIARIAS</t>
  </si>
  <si>
    <t>OTROS</t>
  </si>
  <si>
    <t>SEGUROS</t>
  </si>
  <si>
    <t>ASESORES FINANCIEROS</t>
  </si>
  <si>
    <t>BCP</t>
  </si>
  <si>
    <t>La Fiduciaria SA</t>
  </si>
  <si>
    <t>30.09.25 PAGARE D00004481999 S/.11'800,000.00 VCTO 26.11.2026</t>
  </si>
  <si>
    <t>31.10.25 PAGARE D00004524565 S/.  7'640,000.00 VCTO 26.11.2026</t>
  </si>
  <si>
    <t>04.02.26 PAGARE D00004644426 S/. 6'800,000.00 VCTO 26.11.2026</t>
  </si>
  <si>
    <t>03.03.26 PAGARE D00004679689 S/. 6'800,000.00 VCTO 26.11.2026</t>
  </si>
  <si>
    <t xml:space="preserve">Por la comision estruturacion por el contrato de Fideicomiso </t>
  </si>
  <si>
    <t>OBRA Nº02</t>
  </si>
  <si>
    <t>SUPREVISION FINANCIERA DE OBRA Nº 02 DEL PROYECTO</t>
  </si>
  <si>
    <t>SUPREVISION FINANCIERA DE OBRA Nº 01 DEL PROYECTO</t>
  </si>
  <si>
    <t>POR LA COMISION DE ESTRUTURACION POR EL CONTRATO DE FIDEICOMISO MALL -BCP(ACTIVOS Y FLUJOS)</t>
  </si>
  <si>
    <t>POR LEGALIZAR NUEVO CONTRATO</t>
  </si>
  <si>
    <t>Sistema de HVAC  $ 379,191.03</t>
  </si>
  <si>
    <t>TRIPS WORLD SAC</t>
  </si>
  <si>
    <t>PENDIENTE- CONTRATO</t>
  </si>
  <si>
    <t>Expediente de obra</t>
  </si>
  <si>
    <t>Plan de Desvíos</t>
  </si>
  <si>
    <t>Elaborar 2 expedientes -Expediente Obra de Gerencia Desarrollo Urbano GDU</t>
  </si>
  <si>
    <t xml:space="preserve">                                                     -Plan de desvio a la Gerencia Movilidad Urbana GMU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</si>
</sst>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S/&quot;\ #,##0.00;\-&quot;S/&quot;\ #,##0.00"/>
    <numFmt numFmtId="44" formatCode="_-&quot;S/&quot;\ * #,##0.00_-;\-&quot;S/&quot;\ * #,##0.00_-;_-&quot;S/&quot;\ * &quot;-&quot;??_-;_-@_-"/>
    <numFmt numFmtId="164" formatCode="_-* #,##0.00\ [$֏-42B]_-;\-* #,##0.00\ [$֏-42B]_-;_-* &quot;-&quot;??\ [$֏-42B]_-;_-@_-"/>
    <numFmt numFmtId="165" formatCode="_-[$$-540A]* #,##0.00_ ;_-[$$-540A]* \-#,##0.00\ ;_-[$$-540A]* &quot;-&quot;??_ ;_-@_ "/>
    <numFmt numFmtId="166" formatCode="[$$-540A]#,##0.00_ ;[Red]\-[$$-540A]#,##0.00\ 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indexed="8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indexed="81"/>
      <name val="Century"/>
      <family val="1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Calibri"/>
      <family val="2"/>
      <scheme val="minor"/>
    </font>
    <font>
      <b/>
      <u/>
      <sz val="12"/>
      <color indexed="81"/>
      <name val="Calibri"/>
      <family val="2"/>
      <scheme val="minor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2"/>
      <color indexed="8"/>
      <name val="Tahoma"/>
      <family val="2"/>
    </font>
    <font>
      <b/>
      <u/>
      <sz val="12"/>
      <color indexed="81"/>
      <name val="Tahoma"/>
      <family val="2"/>
    </font>
    <font>
      <b/>
      <u/>
      <sz val="9"/>
      <color indexed="81"/>
      <name val="Tahoma"/>
      <family val="2"/>
    </font>
    <font>
      <b/>
      <u/>
      <sz val="10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7" fontId="1" fillId="0" borderId="0" xfId="0" applyNumberFormat="1" applyFont="1"/>
    <xf numFmtId="166" fontId="1" fillId="0" borderId="0" xfId="0" applyNumberFormat="1" applyFont="1"/>
    <xf numFmtId="7" fontId="0" fillId="0" borderId="0" xfId="0" applyNumberFormat="1"/>
    <xf numFmtId="166" fontId="0" fillId="0" borderId="0" xfId="0" applyNumberFormat="1"/>
    <xf numFmtId="7" fontId="1" fillId="0" borderId="9" xfId="0" applyNumberFormat="1" applyFont="1" applyBorder="1"/>
    <xf numFmtId="166" fontId="1" fillId="0" borderId="9" xfId="0" applyNumberFormat="1" applyFont="1" applyBorder="1"/>
    <xf numFmtId="7" fontId="1" fillId="0" borderId="10" xfId="0" applyNumberFormat="1" applyFont="1" applyBorder="1"/>
    <xf numFmtId="166" fontId="1" fillId="0" borderId="10" xfId="0" applyNumberFormat="1" applyFont="1" applyBorder="1"/>
    <xf numFmtId="0" fontId="1" fillId="0" borderId="2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 vertical="center"/>
    </xf>
    <xf numFmtId="165" fontId="0" fillId="8" borderId="1" xfId="0" applyNumberFormat="1" applyFill="1" applyBorder="1" applyAlignment="1">
      <alignment vertical="center"/>
    </xf>
    <xf numFmtId="44" fontId="0" fillId="8" borderId="1" xfId="0" applyNumberFormat="1" applyFill="1" applyBorder="1" applyAlignment="1">
      <alignment vertical="center"/>
    </xf>
    <xf numFmtId="165" fontId="1" fillId="0" borderId="12" xfId="0" applyNumberFormat="1" applyFont="1" applyBorder="1" applyAlignment="1">
      <alignment vertical="center"/>
    </xf>
    <xf numFmtId="44" fontId="1" fillId="0" borderId="12" xfId="0" applyNumberFormat="1" applyFont="1" applyBorder="1" applyAlignment="1">
      <alignment vertical="center"/>
    </xf>
    <xf numFmtId="165" fontId="0" fillId="0" borderId="11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vertical="center"/>
    </xf>
    <xf numFmtId="44" fontId="0" fillId="0" borderId="11" xfId="0" applyNumberFormat="1" applyBorder="1" applyAlignment="1">
      <alignment vertical="center"/>
    </xf>
    <xf numFmtId="165" fontId="1" fillId="8" borderId="12" xfId="0" applyNumberFormat="1" applyFont="1" applyFill="1" applyBorder="1" applyAlignment="1">
      <alignment vertical="center"/>
    </xf>
    <xf numFmtId="44" fontId="1" fillId="8" borderId="12" xfId="0" applyNumberFormat="1" applyFont="1" applyFill="1" applyBorder="1" applyAlignment="1">
      <alignment vertical="center"/>
    </xf>
    <xf numFmtId="165" fontId="0" fillId="8" borderId="11" xfId="0" applyNumberFormat="1" applyFill="1" applyBorder="1" applyAlignment="1">
      <alignment vertical="center"/>
    </xf>
    <xf numFmtId="44" fontId="0" fillId="8" borderId="11" xfId="0" applyNumberFormat="1" applyFill="1" applyBorder="1" applyAlignment="1">
      <alignment vertical="center"/>
    </xf>
    <xf numFmtId="165" fontId="1" fillId="3" borderId="11" xfId="0" applyNumberFormat="1" applyFont="1" applyFill="1" applyBorder="1" applyAlignment="1">
      <alignment horizontal="center" vertical="center"/>
    </xf>
    <xf numFmtId="44" fontId="1" fillId="3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vertical="center"/>
    </xf>
    <xf numFmtId="44" fontId="1" fillId="2" borderId="12" xfId="0" applyNumberFormat="1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44" fontId="1" fillId="2" borderId="11" xfId="0" applyNumberFormat="1" applyFont="1" applyFill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65" fontId="0" fillId="9" borderId="1" xfId="0" applyNumberFormat="1" applyFill="1" applyBorder="1" applyAlignment="1">
      <alignment vertical="center"/>
    </xf>
    <xf numFmtId="44" fontId="0" fillId="9" borderId="1" xfId="0" applyNumberFormat="1" applyFill="1" applyBorder="1" applyAlignment="1">
      <alignment vertical="center"/>
    </xf>
    <xf numFmtId="165" fontId="0" fillId="9" borderId="11" xfId="0" applyNumberFormat="1" applyFill="1" applyBorder="1" applyAlignment="1">
      <alignment vertical="center"/>
    </xf>
    <xf numFmtId="44" fontId="0" fillId="9" borderId="11" xfId="0" applyNumberFormat="1" applyFill="1" applyBorder="1" applyAlignment="1">
      <alignment vertical="center"/>
    </xf>
    <xf numFmtId="165" fontId="1" fillId="9" borderId="12" xfId="0" applyNumberFormat="1" applyFont="1" applyFill="1" applyBorder="1" applyAlignment="1">
      <alignment vertical="center"/>
    </xf>
    <xf numFmtId="44" fontId="1" fillId="9" borderId="12" xfId="0" applyNumberFormat="1" applyFont="1" applyFill="1" applyBorder="1" applyAlignment="1">
      <alignment vertical="center"/>
    </xf>
    <xf numFmtId="165" fontId="0" fillId="6" borderId="1" xfId="0" applyNumberFormat="1" applyFill="1" applyBorder="1" applyAlignment="1">
      <alignment vertical="center"/>
    </xf>
    <xf numFmtId="44" fontId="0" fillId="6" borderId="1" xfId="0" applyNumberFormat="1" applyFill="1" applyBorder="1" applyAlignment="1">
      <alignment vertical="center"/>
    </xf>
    <xf numFmtId="165" fontId="0" fillId="6" borderId="11" xfId="0" applyNumberFormat="1" applyFill="1" applyBorder="1" applyAlignment="1">
      <alignment vertical="center"/>
    </xf>
    <xf numFmtId="44" fontId="0" fillId="6" borderId="11" xfId="0" applyNumberFormat="1" applyFill="1" applyBorder="1" applyAlignment="1">
      <alignment vertical="center"/>
    </xf>
    <xf numFmtId="165" fontId="1" fillId="6" borderId="12" xfId="0" applyNumberFormat="1" applyFont="1" applyFill="1" applyBorder="1" applyAlignment="1">
      <alignment vertical="center"/>
    </xf>
    <xf numFmtId="44" fontId="1" fillId="6" borderId="12" xfId="0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165" fontId="0" fillId="2" borderId="11" xfId="0" applyNumberFormat="1" applyFill="1" applyBorder="1" applyAlignment="1">
      <alignment horizontal="center" vertical="center"/>
    </xf>
    <xf numFmtId="44" fontId="0" fillId="2" borderId="11" xfId="0" applyNumberForma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0" borderId="7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44" fontId="0" fillId="0" borderId="5" xfId="0" applyNumberForma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44" fontId="0" fillId="0" borderId="0" xfId="0" applyNumberFormat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65" fontId="0" fillId="10" borderId="1" xfId="0" applyNumberFormat="1" applyFill="1" applyBorder="1" applyAlignment="1">
      <alignment vertical="center"/>
    </xf>
    <xf numFmtId="44" fontId="0" fillId="10" borderId="1" xfId="0" applyNumberFormat="1" applyFill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5" fontId="0" fillId="3" borderId="1" xfId="0" applyNumberForma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44" fontId="1" fillId="0" borderId="0" xfId="0" applyNumberFormat="1" applyFont="1" applyAlignment="1">
      <alignment vertical="center"/>
    </xf>
    <xf numFmtId="0" fontId="37" fillId="0" borderId="2" xfId="0" applyFont="1" applyBorder="1" applyAlignment="1">
      <alignment horizontal="left" vertical="center"/>
    </xf>
    <xf numFmtId="0" fontId="37" fillId="0" borderId="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2.png"/><Relationship Id="rId1" Type="http://schemas.openxmlformats.org/officeDocument/2006/relationships/image" Target="../media/image41.png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Relationship Id="rId3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321469</xdr:colOff>
      <xdr:row>44</xdr:row>
      <xdr:rowOff>321470</xdr:rowOff>
    </xdr:from>
    <xdr:to>
      <xdr:col>40</xdr:col>
      <xdr:colOff>55795</xdr:colOff>
      <xdr:row>61</xdr:row>
      <xdr:rowOff>132688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2EE542-C093-0112-B8FA-8D20FD057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46563" y="12954001"/>
          <a:ext cx="7354326" cy="81545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200</xdr:row>
      <xdr:rowOff>0</xdr:rowOff>
    </xdr:from>
    <xdr:to>
      <xdr:col>6</xdr:col>
      <xdr:colOff>992417</xdr:colOff>
      <xdr:row>229</xdr:row>
      <xdr:rowOff>161439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489" t="-372" r="489" b="372"/>
        <a:stretch>
          <a:fillRect/>
        </a:stretch>
      </xdr:blipFill>
      <xdr:spPr>
        <a:xfrm>
          <a:off x="4891653" y="50030466"/>
          <a:ext cx="6486961" cy="57795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43</xdr:row>
          <xdr:rowOff>104775</xdr:rowOff>
        </xdr:from>
        <xdr:to>
          <xdr:col>4</xdr:col>
          <xdr:colOff>1085850</xdr:colOff>
          <xdr:row>46</xdr:row>
          <xdr:rowOff>9525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31</xdr:row>
          <xdr:rowOff>114300</xdr:rowOff>
        </xdr:from>
        <xdr:to>
          <xdr:col>4</xdr:col>
          <xdr:colOff>971550</xdr:colOff>
          <xdr:row>33</xdr:row>
          <xdr:rowOff>228600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50</xdr:row>
          <xdr:rowOff>47625</xdr:rowOff>
        </xdr:from>
        <xdr:to>
          <xdr:col>4</xdr:col>
          <xdr:colOff>1104900</xdr:colOff>
          <xdr:row>50</xdr:row>
          <xdr:rowOff>695325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51</xdr:row>
          <xdr:rowOff>57150</xdr:rowOff>
        </xdr:from>
        <xdr:to>
          <xdr:col>4</xdr:col>
          <xdr:colOff>1104900</xdr:colOff>
          <xdr:row>51</xdr:row>
          <xdr:rowOff>723900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52</xdr:row>
          <xdr:rowOff>47625</xdr:rowOff>
        </xdr:from>
        <xdr:to>
          <xdr:col>4</xdr:col>
          <xdr:colOff>1076325</xdr:colOff>
          <xdr:row>52</xdr:row>
          <xdr:rowOff>676275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9</xdr:row>
          <xdr:rowOff>333375</xdr:rowOff>
        </xdr:from>
        <xdr:to>
          <xdr:col>4</xdr:col>
          <xdr:colOff>1019175</xdr:colOff>
          <xdr:row>12</xdr:row>
          <xdr:rowOff>66675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295275</xdr:colOff>
          <xdr:row>60</xdr:row>
          <xdr:rowOff>66675</xdr:rowOff>
        </xdr:from>
        <xdr:to>
          <xdr:col>4</xdr:col>
          <xdr:colOff>1028700</xdr:colOff>
          <xdr:row>61</xdr:row>
          <xdr:rowOff>228600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72</xdr:row>
          <xdr:rowOff>95250</xdr:rowOff>
        </xdr:from>
        <xdr:to>
          <xdr:col>4</xdr:col>
          <xdr:colOff>1076325</xdr:colOff>
          <xdr:row>73</xdr:row>
          <xdr:rowOff>314325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102</xdr:row>
          <xdr:rowOff>76200</xdr:rowOff>
        </xdr:from>
        <xdr:to>
          <xdr:col>4</xdr:col>
          <xdr:colOff>1085850</xdr:colOff>
          <xdr:row>104</xdr:row>
          <xdr:rowOff>76200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99</xdr:row>
          <xdr:rowOff>190500</xdr:rowOff>
        </xdr:from>
        <xdr:to>
          <xdr:col>4</xdr:col>
          <xdr:colOff>1143000</xdr:colOff>
          <xdr:row>101</xdr:row>
          <xdr:rowOff>133350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105</xdr:row>
          <xdr:rowOff>57150</xdr:rowOff>
        </xdr:from>
        <xdr:to>
          <xdr:col>4</xdr:col>
          <xdr:colOff>1143000</xdr:colOff>
          <xdr:row>107</xdr:row>
          <xdr:rowOff>209550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25</xdr:row>
          <xdr:rowOff>66675</xdr:rowOff>
        </xdr:from>
        <xdr:to>
          <xdr:col>4</xdr:col>
          <xdr:colOff>1000125</xdr:colOff>
          <xdr:row>27</xdr:row>
          <xdr:rowOff>180975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108</xdr:row>
          <xdr:rowOff>200025</xdr:rowOff>
        </xdr:from>
        <xdr:to>
          <xdr:col>4</xdr:col>
          <xdr:colOff>1123950</xdr:colOff>
          <xdr:row>110</xdr:row>
          <xdr:rowOff>180975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71</xdr:row>
          <xdr:rowOff>76200</xdr:rowOff>
        </xdr:from>
        <xdr:to>
          <xdr:col>4</xdr:col>
          <xdr:colOff>1133475</xdr:colOff>
          <xdr:row>71</xdr:row>
          <xdr:rowOff>676275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114</xdr:row>
          <xdr:rowOff>257175</xdr:rowOff>
        </xdr:from>
        <xdr:to>
          <xdr:col>4</xdr:col>
          <xdr:colOff>1104900</xdr:colOff>
          <xdr:row>116</xdr:row>
          <xdr:rowOff>276225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142875</xdr:colOff>
          <xdr:row>111</xdr:row>
          <xdr:rowOff>171450</xdr:rowOff>
        </xdr:from>
        <xdr:to>
          <xdr:col>4</xdr:col>
          <xdr:colOff>1057275</xdr:colOff>
          <xdr:row>113</xdr:row>
          <xdr:rowOff>238125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257175</xdr:colOff>
          <xdr:row>94</xdr:row>
          <xdr:rowOff>152400</xdr:rowOff>
        </xdr:from>
        <xdr:to>
          <xdr:col>4</xdr:col>
          <xdr:colOff>1171575</xdr:colOff>
          <xdr:row>97</xdr:row>
          <xdr:rowOff>38100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9</xdr:row>
          <xdr:rowOff>314325</xdr:rowOff>
        </xdr:from>
        <xdr:to>
          <xdr:col>0</xdr:col>
          <xdr:colOff>1085850</xdr:colOff>
          <xdr:row>12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7</xdr:row>
          <xdr:rowOff>95250</xdr:rowOff>
        </xdr:from>
        <xdr:to>
          <xdr:col>4</xdr:col>
          <xdr:colOff>1000125</xdr:colOff>
          <xdr:row>9</xdr:row>
          <xdr:rowOff>180975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</xdr:row>
          <xdr:rowOff>247650</xdr:rowOff>
        </xdr:from>
        <xdr:to>
          <xdr:col>4</xdr:col>
          <xdr:colOff>1047750</xdr:colOff>
          <xdr:row>56</xdr:row>
          <xdr:rowOff>95250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73</xdr:row>
          <xdr:rowOff>9525</xdr:rowOff>
        </xdr:from>
        <xdr:to>
          <xdr:col>0</xdr:col>
          <xdr:colOff>1133475</xdr:colOff>
          <xdr:row>74</xdr:row>
          <xdr:rowOff>276225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140</xdr:row>
          <xdr:rowOff>95250</xdr:rowOff>
        </xdr:from>
        <xdr:to>
          <xdr:col>4</xdr:col>
          <xdr:colOff>1095375</xdr:colOff>
          <xdr:row>142</xdr:row>
          <xdr:rowOff>180975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133350</xdr:rowOff>
        </xdr:from>
        <xdr:to>
          <xdr:col>0</xdr:col>
          <xdr:colOff>1057275</xdr:colOff>
          <xdr:row>15</xdr:row>
          <xdr:rowOff>9525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34</xdr:row>
          <xdr:rowOff>114300</xdr:rowOff>
        </xdr:from>
        <xdr:to>
          <xdr:col>4</xdr:col>
          <xdr:colOff>1057275</xdr:colOff>
          <xdr:row>36</xdr:row>
          <xdr:rowOff>266700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118</xdr:row>
          <xdr:rowOff>171450</xdr:rowOff>
        </xdr:from>
        <xdr:to>
          <xdr:col>4</xdr:col>
          <xdr:colOff>1104900</xdr:colOff>
          <xdr:row>121</xdr:row>
          <xdr:rowOff>57150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75</xdr:row>
          <xdr:rowOff>66675</xdr:rowOff>
        </xdr:from>
        <xdr:to>
          <xdr:col>4</xdr:col>
          <xdr:colOff>1095375</xdr:colOff>
          <xdr:row>77</xdr:row>
          <xdr:rowOff>180975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78</xdr:row>
          <xdr:rowOff>57150</xdr:rowOff>
        </xdr:from>
        <xdr:to>
          <xdr:col>4</xdr:col>
          <xdr:colOff>1095375</xdr:colOff>
          <xdr:row>80</xdr:row>
          <xdr:rowOff>180975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109</xdr:row>
          <xdr:rowOff>57150</xdr:rowOff>
        </xdr:from>
        <xdr:to>
          <xdr:col>0</xdr:col>
          <xdr:colOff>1190625</xdr:colOff>
          <xdr:row>110</xdr:row>
          <xdr:rowOff>257175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115</xdr:row>
          <xdr:rowOff>47625</xdr:rowOff>
        </xdr:from>
        <xdr:to>
          <xdr:col>0</xdr:col>
          <xdr:colOff>1181100</xdr:colOff>
          <xdr:row>116</xdr:row>
          <xdr:rowOff>228600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63</xdr:row>
          <xdr:rowOff>76200</xdr:rowOff>
        </xdr:from>
        <xdr:to>
          <xdr:col>4</xdr:col>
          <xdr:colOff>981075</xdr:colOff>
          <xdr:row>65</xdr:row>
          <xdr:rowOff>95250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31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47</xdr:row>
          <xdr:rowOff>19050</xdr:rowOff>
        </xdr:from>
        <xdr:to>
          <xdr:col>4</xdr:col>
          <xdr:colOff>1143000</xdr:colOff>
          <xdr:row>49</xdr:row>
          <xdr:rowOff>19050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13</xdr:row>
          <xdr:rowOff>0</xdr:rowOff>
        </xdr:from>
        <xdr:to>
          <xdr:col>4</xdr:col>
          <xdr:colOff>1123950</xdr:colOff>
          <xdr:row>15</xdr:row>
          <xdr:rowOff>152400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16</xdr:row>
          <xdr:rowOff>47625</xdr:rowOff>
        </xdr:from>
        <xdr:to>
          <xdr:col>4</xdr:col>
          <xdr:colOff>1123950</xdr:colOff>
          <xdr:row>18</xdr:row>
          <xdr:rowOff>161925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64</xdr:row>
          <xdr:rowOff>104775</xdr:rowOff>
        </xdr:from>
        <xdr:to>
          <xdr:col>0</xdr:col>
          <xdr:colOff>1009650</xdr:colOff>
          <xdr:row>66</xdr:row>
          <xdr:rowOff>219075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136</xdr:row>
          <xdr:rowOff>95250</xdr:rowOff>
        </xdr:from>
        <xdr:to>
          <xdr:col>4</xdr:col>
          <xdr:colOff>1047750</xdr:colOff>
          <xdr:row>136</xdr:row>
          <xdr:rowOff>619125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183</xdr:row>
          <xdr:rowOff>114300</xdr:rowOff>
        </xdr:from>
        <xdr:to>
          <xdr:col>0</xdr:col>
          <xdr:colOff>1019175</xdr:colOff>
          <xdr:row>185</xdr:row>
          <xdr:rowOff>219075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161</xdr:row>
          <xdr:rowOff>38100</xdr:rowOff>
        </xdr:from>
        <xdr:to>
          <xdr:col>0</xdr:col>
          <xdr:colOff>876300</xdr:colOff>
          <xdr:row>161</xdr:row>
          <xdr:rowOff>552450</xdr:rowOff>
        </xdr:to>
        <xdr:sp macro="" textlink="">
          <xdr:nvSpPr>
            <xdr:cNvPr id="1199" name="Object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162</xdr:row>
          <xdr:rowOff>66675</xdr:rowOff>
        </xdr:from>
        <xdr:to>
          <xdr:col>0</xdr:col>
          <xdr:colOff>857250</xdr:colOff>
          <xdr:row>162</xdr:row>
          <xdr:rowOff>571500</xdr:rowOff>
        </xdr:to>
        <xdr:sp macro="" textlink="">
          <xdr:nvSpPr>
            <xdr:cNvPr id="1200" name="Object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177</xdr:row>
          <xdr:rowOff>19050</xdr:rowOff>
        </xdr:from>
        <xdr:to>
          <xdr:col>4</xdr:col>
          <xdr:colOff>1219200</xdr:colOff>
          <xdr:row>179</xdr:row>
          <xdr:rowOff>276225</xdr:rowOff>
        </xdr:to>
        <xdr:sp macro="" textlink="">
          <xdr:nvSpPr>
            <xdr:cNvPr id="1203" name="Object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57</xdr:row>
          <xdr:rowOff>76200</xdr:rowOff>
        </xdr:from>
        <xdr:to>
          <xdr:col>4</xdr:col>
          <xdr:colOff>1066800</xdr:colOff>
          <xdr:row>58</xdr:row>
          <xdr:rowOff>295275</xdr:rowOff>
        </xdr:to>
        <xdr:sp macro="" textlink="">
          <xdr:nvSpPr>
            <xdr:cNvPr id="1207" name="Object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12.bin"/><Relationship Id="rId21" Type="http://schemas.openxmlformats.org/officeDocument/2006/relationships/image" Target="../media/image9.emf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oleObject" Target="../embeddings/oleObject33.bin"/><Relationship Id="rId84" Type="http://schemas.openxmlformats.org/officeDocument/2006/relationships/comments" Target="../comments1.xml"/><Relationship Id="rId16" Type="http://schemas.openxmlformats.org/officeDocument/2006/relationships/oleObject" Target="../embeddings/oleObject7.bin"/><Relationship Id="rId11" Type="http://schemas.openxmlformats.org/officeDocument/2006/relationships/image" Target="../media/image4.emf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oleObject" Target="../embeddings/oleObject28.bin"/><Relationship Id="rId74" Type="http://schemas.openxmlformats.org/officeDocument/2006/relationships/oleObject" Target="../embeddings/oleObject36.bin"/><Relationship Id="rId79" Type="http://schemas.openxmlformats.org/officeDocument/2006/relationships/image" Target="../media/image38.emf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82" Type="http://schemas.openxmlformats.org/officeDocument/2006/relationships/oleObject" Target="../embeddings/oleObject40.bin"/><Relationship Id="rId19" Type="http://schemas.openxmlformats.org/officeDocument/2006/relationships/image" Target="../media/image8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56" Type="http://schemas.openxmlformats.org/officeDocument/2006/relationships/oleObject" Target="../embeddings/oleObject27.bin"/><Relationship Id="rId64" Type="http://schemas.openxmlformats.org/officeDocument/2006/relationships/oleObject" Target="../embeddings/oleObject31.bin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72" Type="http://schemas.openxmlformats.org/officeDocument/2006/relationships/oleObject" Target="../embeddings/oleObject35.bin"/><Relationship Id="rId80" Type="http://schemas.openxmlformats.org/officeDocument/2006/relationships/oleObject" Target="../embeddings/oleObject39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46" Type="http://schemas.openxmlformats.org/officeDocument/2006/relationships/oleObject" Target="../embeddings/oleObject22.bin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54" Type="http://schemas.openxmlformats.org/officeDocument/2006/relationships/oleObject" Target="../embeddings/oleObject26.bin"/><Relationship Id="rId62" Type="http://schemas.openxmlformats.org/officeDocument/2006/relationships/oleObject" Target="../embeddings/oleObject30.bin"/><Relationship Id="rId70" Type="http://schemas.openxmlformats.org/officeDocument/2006/relationships/oleObject" Target="../embeddings/oleObject34.bin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oleObject" Target="../embeddings/oleObject4.bin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52" Type="http://schemas.openxmlformats.org/officeDocument/2006/relationships/oleObject" Target="../embeddings/oleObject25.bin"/><Relationship Id="rId60" Type="http://schemas.openxmlformats.org/officeDocument/2006/relationships/oleObject" Target="../embeddings/oleObject29.bin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oleObject" Target="../embeddings/oleObject38.bin"/><Relationship Id="rId81" Type="http://schemas.openxmlformats.org/officeDocument/2006/relationships/image" Target="../media/image39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9" Type="http://schemas.openxmlformats.org/officeDocument/2006/relationships/image" Target="../media/image18.emf"/><Relationship Id="rId34" Type="http://schemas.openxmlformats.org/officeDocument/2006/relationships/oleObject" Target="../embeddings/oleObject16.bin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emf"/><Relationship Id="rId76" Type="http://schemas.openxmlformats.org/officeDocument/2006/relationships/oleObject" Target="../embeddings/oleObject37.bin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oleObject" Target="../embeddings/oleObject11.bin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66" Type="http://schemas.openxmlformats.org/officeDocument/2006/relationships/oleObject" Target="../embeddings/oleObject3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C68B-81EB-4A90-A249-822B9CAB326C}">
  <dimension ref="A1:AB199"/>
  <sheetViews>
    <sheetView tabSelected="1" zoomScale="78" zoomScaleNormal="78" workbookViewId="0">
      <selection activeCell="G17" sqref="G17"/>
    </sheetView>
  </sheetViews>
  <sheetFormatPr baseColWidth="10" defaultRowHeight="15" x14ac:dyDescent="0.25"/>
  <cols>
    <col min="1" max="1" width="18" customWidth="1"/>
    <col min="2" max="2" width="64.140625" customWidth="1"/>
    <col min="3" max="3" width="30.28515625" customWidth="1"/>
    <col min="4" max="4" width="13.7109375" customWidth="1"/>
    <col min="5" max="5" width="18.7109375" customWidth="1"/>
    <col min="6" max="6" width="19.85546875" customWidth="1"/>
    <col min="7" max="7" width="22" customWidth="1"/>
    <col min="8" max="8" width="21" customWidth="1"/>
    <col min="9" max="9" width="19.85546875" customWidth="1"/>
    <col min="10" max="10" width="21" customWidth="1"/>
    <col min="11" max="11" width="23.42578125" customWidth="1"/>
    <col min="12" max="12" width="21" customWidth="1"/>
    <col min="13" max="13" width="23.42578125" customWidth="1"/>
    <col min="14" max="14" width="21" customWidth="1"/>
    <col min="15" max="17" width="22.7109375" customWidth="1"/>
    <col min="18" max="18" width="17.5703125" customWidth="1"/>
    <col min="19" max="19" width="20.28515625" customWidth="1"/>
    <col min="20" max="25" width="20.28515625" hidden="1" customWidth="1"/>
    <col min="26" max="26" width="23" customWidth="1"/>
    <col min="27" max="27" width="25" customWidth="1"/>
    <col min="28" max="28" width="130.7109375" style="1" customWidth="1"/>
  </cols>
  <sheetData>
    <row r="1" spans="1:28" ht="33.75" x14ac:dyDescent="0.5">
      <c r="A1" s="10" t="s">
        <v>21</v>
      </c>
      <c r="B1" s="10"/>
      <c r="AB1" s="30"/>
    </row>
    <row r="2" spans="1:28" ht="33.75" x14ac:dyDescent="0.5">
      <c r="A2" s="10" t="s">
        <v>22</v>
      </c>
      <c r="B2" s="10"/>
      <c r="AB2" s="30"/>
    </row>
    <row r="3" spans="1:28" x14ac:dyDescent="0.25">
      <c r="AB3" s="30"/>
    </row>
    <row r="4" spans="1:28" ht="27" customHeight="1" x14ac:dyDescent="0.4">
      <c r="A4" s="168" t="s">
        <v>0</v>
      </c>
      <c r="B4" s="168"/>
      <c r="C4" s="168"/>
      <c r="AB4" s="30"/>
    </row>
    <row r="5" spans="1:28" ht="26.25" customHeight="1" x14ac:dyDescent="0.35">
      <c r="A5" s="11" t="s">
        <v>1</v>
      </c>
      <c r="B5" s="11"/>
      <c r="AB5" s="30"/>
    </row>
    <row r="6" spans="1:28" s="1" customFormat="1" ht="32.25" customHeight="1" x14ac:dyDescent="0.25">
      <c r="A6" s="143" t="s">
        <v>8</v>
      </c>
      <c r="B6" s="146" t="s">
        <v>129</v>
      </c>
      <c r="C6" s="143" t="s">
        <v>9</v>
      </c>
      <c r="D6" s="143"/>
      <c r="E6" s="146" t="s">
        <v>12</v>
      </c>
      <c r="F6" s="143" t="s">
        <v>2</v>
      </c>
      <c r="G6" s="143"/>
      <c r="H6" s="143" t="s">
        <v>5</v>
      </c>
      <c r="I6" s="143"/>
      <c r="J6" s="143" t="s">
        <v>6</v>
      </c>
      <c r="K6" s="143"/>
      <c r="L6" s="143" t="s">
        <v>110</v>
      </c>
      <c r="M6" s="143"/>
      <c r="N6" s="143" t="s">
        <v>156</v>
      </c>
      <c r="O6" s="143"/>
      <c r="P6" s="143" t="s">
        <v>170</v>
      </c>
      <c r="Q6" s="143"/>
      <c r="R6" s="143" t="s">
        <v>174</v>
      </c>
      <c r="S6" s="143"/>
      <c r="T6" s="144"/>
      <c r="U6" s="145"/>
      <c r="V6" s="144"/>
      <c r="W6" s="145"/>
      <c r="X6" s="144"/>
      <c r="Y6" s="145"/>
      <c r="Z6" s="143" t="s">
        <v>7</v>
      </c>
      <c r="AA6" s="143"/>
      <c r="AB6" s="146" t="s">
        <v>68</v>
      </c>
    </row>
    <row r="7" spans="1:28" s="1" customFormat="1" ht="23.25" customHeight="1" x14ac:dyDescent="0.25">
      <c r="A7" s="143"/>
      <c r="B7" s="148"/>
      <c r="C7" s="143"/>
      <c r="D7" s="144"/>
      <c r="E7" s="148"/>
      <c r="F7" s="4" t="s">
        <v>3</v>
      </c>
      <c r="G7" s="4" t="s">
        <v>4</v>
      </c>
      <c r="H7" s="4" t="s">
        <v>3</v>
      </c>
      <c r="I7" s="4" t="s">
        <v>4</v>
      </c>
      <c r="J7" s="4" t="s">
        <v>3</v>
      </c>
      <c r="K7" s="4" t="s">
        <v>4</v>
      </c>
      <c r="L7" s="4" t="s">
        <v>3</v>
      </c>
      <c r="M7" s="4" t="s">
        <v>4</v>
      </c>
      <c r="N7" s="4" t="s">
        <v>3</v>
      </c>
      <c r="O7" s="4" t="s">
        <v>4</v>
      </c>
      <c r="P7" s="4" t="s">
        <v>3</v>
      </c>
      <c r="Q7" s="4" t="s">
        <v>4</v>
      </c>
      <c r="R7" s="4" t="s">
        <v>3</v>
      </c>
      <c r="S7" s="4" t="s">
        <v>4</v>
      </c>
      <c r="T7" s="4" t="s">
        <v>3</v>
      </c>
      <c r="U7" s="4" t="s">
        <v>4</v>
      </c>
      <c r="V7" s="4" t="s">
        <v>3</v>
      </c>
      <c r="W7" s="4" t="s">
        <v>4</v>
      </c>
      <c r="X7" s="4" t="s">
        <v>3</v>
      </c>
      <c r="Y7" s="4" t="s">
        <v>4</v>
      </c>
      <c r="Z7" s="4" t="s">
        <v>3</v>
      </c>
      <c r="AA7" s="4" t="s">
        <v>4</v>
      </c>
      <c r="AB7" s="147"/>
    </row>
    <row r="8" spans="1:28" ht="24" customHeight="1" x14ac:dyDescent="0.25">
      <c r="A8" s="2">
        <v>20522669718</v>
      </c>
      <c r="B8" s="100"/>
      <c r="C8" s="137" t="s">
        <v>67</v>
      </c>
      <c r="D8" s="138"/>
      <c r="E8" s="16"/>
      <c r="F8" s="17">
        <v>0</v>
      </c>
      <c r="G8" s="18">
        <v>0</v>
      </c>
      <c r="H8" s="17">
        <v>0</v>
      </c>
      <c r="I8" s="18">
        <v>0</v>
      </c>
      <c r="J8" s="17"/>
      <c r="K8" s="18">
        <v>0</v>
      </c>
      <c r="L8" s="17"/>
      <c r="M8" s="18"/>
      <c r="N8" s="17"/>
      <c r="O8" s="18"/>
      <c r="P8" s="17"/>
      <c r="Q8" s="18"/>
      <c r="R8" s="17"/>
      <c r="S8" s="18"/>
      <c r="T8" s="18"/>
      <c r="U8" s="18"/>
      <c r="V8" s="18"/>
      <c r="W8" s="18"/>
      <c r="X8" s="18"/>
      <c r="Y8" s="18"/>
      <c r="Z8" s="17">
        <f>+F8+H8+J8+L8+N8+P8+R8+T8+V8+X8</f>
        <v>0</v>
      </c>
      <c r="AA8" s="26">
        <f>+G8+I8+K8+M8+O8+Q8+S8+U8+W8+Y8</f>
        <v>0</v>
      </c>
      <c r="AB8" s="28"/>
    </row>
    <row r="9" spans="1:28" ht="21" customHeight="1" x14ac:dyDescent="0.25">
      <c r="A9" s="2"/>
      <c r="B9" s="104" t="s">
        <v>143</v>
      </c>
      <c r="C9" s="139" t="s">
        <v>24</v>
      </c>
      <c r="D9" s="140"/>
      <c r="E9" s="16"/>
      <c r="F9" s="17"/>
      <c r="G9" s="18">
        <v>6033608.2300000004</v>
      </c>
      <c r="H9" s="17"/>
      <c r="I9" s="18">
        <v>-6033608.2300000004</v>
      </c>
      <c r="J9" s="17"/>
      <c r="K9" s="18"/>
      <c r="L9" s="17"/>
      <c r="M9" s="18"/>
      <c r="N9" s="17"/>
      <c r="O9" s="18"/>
      <c r="P9" s="17"/>
      <c r="Q9" s="18"/>
      <c r="R9" s="17"/>
      <c r="S9" s="18"/>
      <c r="T9" s="18"/>
      <c r="U9" s="18"/>
      <c r="V9" s="18"/>
      <c r="W9" s="18"/>
      <c r="X9" s="18"/>
      <c r="Y9" s="18"/>
      <c r="Z9" s="17">
        <f t="shared" ref="Z9:Z19" si="0">+F9+H9+J9+L9+N9+P9+R9+T9+V9+X9</f>
        <v>0</v>
      </c>
      <c r="AA9" s="26">
        <f t="shared" ref="AA9:AA19" si="1">+G9+I9+K9+M9+O9+Q9+S9+U9+W9+Y9</f>
        <v>0</v>
      </c>
      <c r="AB9" s="28"/>
    </row>
    <row r="10" spans="1:28" ht="27.75" customHeight="1" x14ac:dyDescent="0.25">
      <c r="A10" s="2"/>
      <c r="B10" s="104" t="s">
        <v>144</v>
      </c>
      <c r="C10" s="139" t="s">
        <v>25</v>
      </c>
      <c r="D10" s="140"/>
      <c r="E10" s="16"/>
      <c r="F10" s="17">
        <v>2203717.5099999998</v>
      </c>
      <c r="G10" s="18">
        <v>22915578.300000001</v>
      </c>
      <c r="H10" s="17">
        <v>-440743</v>
      </c>
      <c r="I10" s="18">
        <f>-2846391.77-1736723.89</f>
        <v>-4583115.66</v>
      </c>
      <c r="J10" s="17">
        <v>-94038.55</v>
      </c>
      <c r="K10" s="18">
        <v>-1356244.8</v>
      </c>
      <c r="L10" s="17">
        <v>-406434.73</v>
      </c>
      <c r="M10" s="18">
        <v>-3067765.83</v>
      </c>
      <c r="N10" s="17">
        <v>-457650.11</v>
      </c>
      <c r="O10" s="18">
        <v>-3467235.5</v>
      </c>
      <c r="P10" s="17">
        <v>-250933.89</v>
      </c>
      <c r="Q10" s="18">
        <f>-(330000+330000+330000+330000+330000+330000+330000+147959.45)</f>
        <v>-2457959.4500000002</v>
      </c>
      <c r="R10" s="17"/>
      <c r="S10" s="18"/>
      <c r="T10" s="18"/>
      <c r="U10" s="18"/>
      <c r="V10" s="18"/>
      <c r="W10" s="18"/>
      <c r="X10" s="18"/>
      <c r="Y10" s="18"/>
      <c r="Z10" s="17">
        <f t="shared" si="0"/>
        <v>553917.22999999975</v>
      </c>
      <c r="AA10" s="26">
        <f t="shared" si="1"/>
        <v>7983257.0599999996</v>
      </c>
      <c r="AB10" s="28"/>
    </row>
    <row r="11" spans="1:28" ht="21" customHeight="1" x14ac:dyDescent="0.25">
      <c r="A11" s="2"/>
      <c r="B11" s="100"/>
      <c r="C11" s="169" t="s">
        <v>51</v>
      </c>
      <c r="D11" s="170"/>
      <c r="E11" s="16"/>
      <c r="F11" s="17">
        <v>9757.3700000000008</v>
      </c>
      <c r="G11" s="18">
        <v>125657.83</v>
      </c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8"/>
      <c r="U11" s="18"/>
      <c r="V11" s="18"/>
      <c r="W11" s="18"/>
      <c r="X11" s="18"/>
      <c r="Y11" s="18"/>
      <c r="Z11" s="17">
        <f t="shared" si="0"/>
        <v>9757.3700000000008</v>
      </c>
      <c r="AA11" s="26">
        <f t="shared" si="1"/>
        <v>125657.83</v>
      </c>
      <c r="AB11" s="28"/>
    </row>
    <row r="12" spans="1:28" ht="21" customHeight="1" x14ac:dyDescent="0.25">
      <c r="A12" s="2"/>
      <c r="B12" s="100"/>
      <c r="C12" s="163"/>
      <c r="D12" s="164"/>
      <c r="E12" s="16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8"/>
      <c r="U12" s="18"/>
      <c r="V12" s="18"/>
      <c r="W12" s="18"/>
      <c r="X12" s="18"/>
      <c r="Y12" s="18"/>
      <c r="Z12" s="17">
        <f t="shared" si="0"/>
        <v>0</v>
      </c>
      <c r="AA12" s="26">
        <f t="shared" si="1"/>
        <v>0</v>
      </c>
      <c r="AB12" s="28"/>
    </row>
    <row r="13" spans="1:28" ht="21" customHeight="1" x14ac:dyDescent="0.25">
      <c r="A13" s="2"/>
      <c r="B13" s="100"/>
      <c r="C13" s="163"/>
      <c r="D13" s="164"/>
      <c r="E13" s="16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8"/>
      <c r="U13" s="18"/>
      <c r="V13" s="18"/>
      <c r="W13" s="18"/>
      <c r="X13" s="18"/>
      <c r="Y13" s="18"/>
      <c r="Z13" s="17">
        <f t="shared" si="0"/>
        <v>0</v>
      </c>
      <c r="AA13" s="26">
        <f t="shared" si="1"/>
        <v>0</v>
      </c>
      <c r="AB13" s="28"/>
    </row>
    <row r="14" spans="1:28" ht="21" customHeight="1" x14ac:dyDescent="0.25">
      <c r="A14" s="2"/>
      <c r="B14" s="100"/>
      <c r="C14" s="139" t="s">
        <v>177</v>
      </c>
      <c r="D14" s="140"/>
      <c r="E14" s="16"/>
      <c r="F14" s="125">
        <v>421263.75</v>
      </c>
      <c r="G14" s="126">
        <v>3431702.35</v>
      </c>
      <c r="H14" s="17">
        <v>-249364.2</v>
      </c>
      <c r="I14" s="18">
        <v>-1043162.34</v>
      </c>
      <c r="J14" s="17"/>
      <c r="K14" s="18"/>
      <c r="L14" s="17"/>
      <c r="M14" s="18"/>
      <c r="N14" s="17"/>
      <c r="O14" s="18"/>
      <c r="P14" s="17"/>
      <c r="Q14" s="18"/>
      <c r="R14" s="17">
        <v>-11161.62</v>
      </c>
      <c r="S14" s="18">
        <f>-330000-107281.71-18220</f>
        <v>-455501.71</v>
      </c>
      <c r="T14" s="18"/>
      <c r="U14" s="18"/>
      <c r="V14" s="18"/>
      <c r="W14" s="18"/>
      <c r="X14" s="18"/>
      <c r="Y14" s="18"/>
      <c r="Z14" s="17">
        <f t="shared" ref="Z14" si="2">+F14+H14+J14+L14+N14+P14+R14+T14+V14+X14</f>
        <v>160737.93</v>
      </c>
      <c r="AA14" s="26">
        <f t="shared" ref="AA14" si="3">+G14+I14+K14+M14+O14+Q14+S14+U14+W14+Y14</f>
        <v>1933038.3000000003</v>
      </c>
      <c r="AB14" s="28"/>
    </row>
    <row r="15" spans="1:28" ht="21" customHeight="1" x14ac:dyDescent="0.25">
      <c r="A15" s="2"/>
      <c r="B15" s="100"/>
      <c r="C15" s="141"/>
      <c r="D15" s="142"/>
      <c r="E15" s="16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8"/>
      <c r="U15" s="18"/>
      <c r="V15" s="18"/>
      <c r="W15" s="18"/>
      <c r="X15" s="18"/>
      <c r="Y15" s="18"/>
      <c r="Z15" s="17">
        <f t="shared" si="0"/>
        <v>0</v>
      </c>
      <c r="AA15" s="26">
        <f t="shared" si="1"/>
        <v>0</v>
      </c>
      <c r="AB15" s="28"/>
    </row>
    <row r="16" spans="1:28" ht="21" customHeight="1" x14ac:dyDescent="0.25">
      <c r="A16" s="2"/>
      <c r="B16" s="100"/>
      <c r="C16" s="141"/>
      <c r="D16" s="142"/>
      <c r="E16" s="16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8"/>
      <c r="U16" s="18"/>
      <c r="V16" s="18"/>
      <c r="W16" s="18"/>
      <c r="X16" s="18"/>
      <c r="Y16" s="18"/>
      <c r="Z16" s="17">
        <f t="shared" si="0"/>
        <v>0</v>
      </c>
      <c r="AA16" s="26">
        <f t="shared" si="1"/>
        <v>0</v>
      </c>
      <c r="AB16" s="28"/>
    </row>
    <row r="17" spans="1:28" ht="24" customHeight="1" x14ac:dyDescent="0.25">
      <c r="A17" s="2"/>
      <c r="B17" s="100"/>
      <c r="C17" s="139" t="s">
        <v>178</v>
      </c>
      <c r="D17" s="140"/>
      <c r="E17" s="16"/>
      <c r="F17" s="125"/>
      <c r="G17" s="126">
        <v>22336326.370000001</v>
      </c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8"/>
      <c r="U17" s="18"/>
      <c r="V17" s="18"/>
      <c r="W17" s="18"/>
      <c r="X17" s="18"/>
      <c r="Y17" s="18"/>
      <c r="Z17" s="17">
        <f t="shared" si="0"/>
        <v>0</v>
      </c>
      <c r="AA17" s="26">
        <f t="shared" si="1"/>
        <v>22336326.370000001</v>
      </c>
      <c r="AB17" s="28"/>
    </row>
    <row r="18" spans="1:28" ht="21" customHeight="1" x14ac:dyDescent="0.25">
      <c r="A18" s="2"/>
      <c r="B18" s="100"/>
      <c r="C18" s="141"/>
      <c r="D18" s="142"/>
      <c r="E18" s="16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8"/>
      <c r="U18" s="18"/>
      <c r="V18" s="18"/>
      <c r="W18" s="18"/>
      <c r="X18" s="18"/>
      <c r="Y18" s="18"/>
      <c r="Z18" s="17">
        <f t="shared" si="0"/>
        <v>0</v>
      </c>
      <c r="AA18" s="26">
        <f t="shared" si="1"/>
        <v>0</v>
      </c>
      <c r="AB18" s="28"/>
    </row>
    <row r="19" spans="1:28" ht="21" customHeight="1" x14ac:dyDescent="0.25">
      <c r="A19" s="2"/>
      <c r="B19" s="100"/>
      <c r="C19" s="141"/>
      <c r="D19" s="142"/>
      <c r="E19" s="16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8"/>
      <c r="U19" s="18"/>
      <c r="V19" s="18"/>
      <c r="W19" s="18"/>
      <c r="X19" s="18"/>
      <c r="Y19" s="18"/>
      <c r="Z19" s="17">
        <f t="shared" si="0"/>
        <v>0</v>
      </c>
      <c r="AA19" s="26">
        <f t="shared" si="1"/>
        <v>0</v>
      </c>
      <c r="AB19" s="28"/>
    </row>
    <row r="20" spans="1:28" ht="21" customHeight="1" thickBot="1" x14ac:dyDescent="0.3">
      <c r="A20" s="2"/>
      <c r="B20" s="100"/>
      <c r="C20" s="141"/>
      <c r="D20" s="142"/>
      <c r="E20" s="21" t="s">
        <v>23</v>
      </c>
      <c r="F20" s="22">
        <f t="shared" ref="F20:AA20" si="4">SUM(F8:F19)</f>
        <v>2634738.63</v>
      </c>
      <c r="G20" s="23">
        <f t="shared" si="4"/>
        <v>54842873.079999998</v>
      </c>
      <c r="H20" s="22">
        <f t="shared" si="4"/>
        <v>-690107.2</v>
      </c>
      <c r="I20" s="23">
        <f t="shared" si="4"/>
        <v>-11659886.23</v>
      </c>
      <c r="J20" s="22">
        <f t="shared" si="4"/>
        <v>-94038.55</v>
      </c>
      <c r="K20" s="23">
        <f t="shared" si="4"/>
        <v>-1356244.8</v>
      </c>
      <c r="L20" s="22">
        <f t="shared" si="4"/>
        <v>-406434.73</v>
      </c>
      <c r="M20" s="23">
        <f t="shared" si="4"/>
        <v>-3067765.83</v>
      </c>
      <c r="N20" s="22">
        <f t="shared" si="4"/>
        <v>-457650.11</v>
      </c>
      <c r="O20" s="23">
        <f t="shared" si="4"/>
        <v>-3467235.5</v>
      </c>
      <c r="P20" s="22">
        <f t="shared" si="4"/>
        <v>-250933.89</v>
      </c>
      <c r="Q20" s="23">
        <f t="shared" si="4"/>
        <v>-2457959.4500000002</v>
      </c>
      <c r="R20" s="23">
        <f t="shared" si="4"/>
        <v>-11161.62</v>
      </c>
      <c r="S20" s="23">
        <f t="shared" si="4"/>
        <v>-455501.71</v>
      </c>
      <c r="T20" s="23">
        <f t="shared" si="4"/>
        <v>0</v>
      </c>
      <c r="U20" s="23">
        <f t="shared" si="4"/>
        <v>0</v>
      </c>
      <c r="V20" s="23">
        <f t="shared" si="4"/>
        <v>0</v>
      </c>
      <c r="W20" s="23">
        <f t="shared" si="4"/>
        <v>0</v>
      </c>
      <c r="X20" s="23">
        <f t="shared" si="4"/>
        <v>0</v>
      </c>
      <c r="Y20" s="23">
        <f t="shared" si="4"/>
        <v>0</v>
      </c>
      <c r="Z20" s="22">
        <f t="shared" si="4"/>
        <v>724412.5299999998</v>
      </c>
      <c r="AA20" s="23">
        <f t="shared" si="4"/>
        <v>32378279.560000002</v>
      </c>
      <c r="AB20" s="30"/>
    </row>
    <row r="21" spans="1:28" ht="15.75" thickTop="1" x14ac:dyDescent="0.25">
      <c r="A21" s="12"/>
      <c r="B21" s="12"/>
      <c r="L21" s="9"/>
      <c r="M21" s="8"/>
      <c r="AB21" s="30"/>
    </row>
    <row r="22" spans="1:28" ht="21" x14ac:dyDescent="0.35">
      <c r="A22" s="11" t="s">
        <v>16</v>
      </c>
      <c r="B22" s="11"/>
      <c r="AB22" s="30"/>
    </row>
    <row r="23" spans="1:28" ht="23.25" customHeight="1" x14ac:dyDescent="0.25">
      <c r="A23" s="143" t="s">
        <v>8</v>
      </c>
      <c r="B23" s="146" t="s">
        <v>129</v>
      </c>
      <c r="C23" s="143" t="s">
        <v>9</v>
      </c>
      <c r="D23" s="143"/>
      <c r="E23" s="146" t="s">
        <v>12</v>
      </c>
      <c r="F23" s="143" t="s">
        <v>2</v>
      </c>
      <c r="G23" s="143"/>
      <c r="H23" s="143" t="s">
        <v>5</v>
      </c>
      <c r="I23" s="143"/>
      <c r="J23" s="143" t="s">
        <v>6</v>
      </c>
      <c r="K23" s="143"/>
      <c r="L23" s="143" t="s">
        <v>6</v>
      </c>
      <c r="M23" s="143"/>
      <c r="N23" s="143" t="s">
        <v>173</v>
      </c>
      <c r="O23" s="143"/>
      <c r="P23" s="143" t="s">
        <v>170</v>
      </c>
      <c r="Q23" s="143"/>
      <c r="R23" s="144"/>
      <c r="S23" s="145"/>
      <c r="T23" s="144"/>
      <c r="U23" s="145"/>
      <c r="V23" s="144"/>
      <c r="W23" s="145"/>
      <c r="X23" s="144"/>
      <c r="Y23" s="145"/>
      <c r="Z23" s="143" t="s">
        <v>7</v>
      </c>
      <c r="AA23" s="143"/>
      <c r="AB23" s="146" t="s">
        <v>68</v>
      </c>
    </row>
    <row r="24" spans="1:28" ht="23.25" customHeight="1" x14ac:dyDescent="0.25">
      <c r="A24" s="143"/>
      <c r="B24" s="148"/>
      <c r="C24" s="143"/>
      <c r="D24" s="144"/>
      <c r="E24" s="148"/>
      <c r="F24" s="4" t="s">
        <v>3</v>
      </c>
      <c r="G24" s="4" t="s">
        <v>4</v>
      </c>
      <c r="H24" s="4" t="s">
        <v>3</v>
      </c>
      <c r="I24" s="4" t="s">
        <v>4</v>
      </c>
      <c r="J24" s="4" t="s">
        <v>3</v>
      </c>
      <c r="K24" s="4" t="s">
        <v>4</v>
      </c>
      <c r="L24" s="4" t="s">
        <v>3</v>
      </c>
      <c r="M24" s="4" t="s">
        <v>4</v>
      </c>
      <c r="N24" s="4" t="s">
        <v>3</v>
      </c>
      <c r="O24" s="4" t="s">
        <v>4</v>
      </c>
      <c r="P24" s="4" t="s">
        <v>3</v>
      </c>
      <c r="Q24" s="4" t="s">
        <v>4</v>
      </c>
      <c r="R24" s="4"/>
      <c r="S24" s="4"/>
      <c r="T24" s="4"/>
      <c r="U24" s="4"/>
      <c r="V24" s="4"/>
      <c r="W24" s="4"/>
      <c r="X24" s="4"/>
      <c r="Y24" s="4"/>
      <c r="Z24" s="4" t="s">
        <v>3</v>
      </c>
      <c r="AA24" s="4" t="s">
        <v>4</v>
      </c>
      <c r="AB24" s="147"/>
    </row>
    <row r="25" spans="1:28" ht="33.75" customHeight="1" x14ac:dyDescent="0.25">
      <c r="A25" s="2">
        <v>20604618267</v>
      </c>
      <c r="B25" s="103" t="s">
        <v>139</v>
      </c>
      <c r="C25" s="159" t="s">
        <v>11</v>
      </c>
      <c r="D25" s="160"/>
      <c r="E25" s="16"/>
      <c r="F25" s="19">
        <v>0</v>
      </c>
      <c r="G25" s="20">
        <v>0</v>
      </c>
      <c r="H25" s="19"/>
      <c r="I25" s="20"/>
      <c r="J25" s="19"/>
      <c r="K25" s="20"/>
      <c r="L25" s="19"/>
      <c r="M25" s="20"/>
      <c r="N25" s="19"/>
      <c r="O25" s="20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17">
        <f t="shared" ref="Z25:Z37" si="5">+F25+H25+J25+L25+N25+P25+R25+T25+V25+X25</f>
        <v>0</v>
      </c>
      <c r="AA25" s="26">
        <f t="shared" ref="AA25:AA37" si="6">+G25+I25+K25+M25+O25+Q25+S25+U25+W25+Y25</f>
        <v>0</v>
      </c>
      <c r="AB25" s="28" t="s">
        <v>69</v>
      </c>
    </row>
    <row r="26" spans="1:28" ht="20.25" customHeight="1" x14ac:dyDescent="0.25">
      <c r="A26" s="2"/>
      <c r="B26" s="100"/>
      <c r="C26" s="163" t="s">
        <v>26</v>
      </c>
      <c r="D26" s="164"/>
      <c r="E26" s="16"/>
      <c r="F26" s="19"/>
      <c r="G26" s="20">
        <v>0</v>
      </c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17">
        <f t="shared" si="5"/>
        <v>0</v>
      </c>
      <c r="AA26" s="26">
        <f t="shared" si="6"/>
        <v>0</v>
      </c>
      <c r="AB26" s="28" t="s">
        <v>72</v>
      </c>
    </row>
    <row r="27" spans="1:28" ht="20.25" customHeight="1" x14ac:dyDescent="0.25">
      <c r="A27" s="2"/>
      <c r="B27" s="100"/>
      <c r="C27" s="139" t="s">
        <v>27</v>
      </c>
      <c r="D27" s="140"/>
      <c r="E27" s="16"/>
      <c r="F27" s="19"/>
      <c r="G27" s="20"/>
      <c r="H27" s="19"/>
      <c r="I27" s="20"/>
      <c r="J27" s="19"/>
      <c r="K27" s="20"/>
      <c r="L27" s="19"/>
      <c r="M27" s="20"/>
      <c r="N27" s="19"/>
      <c r="O27" s="20"/>
      <c r="P27" s="19"/>
      <c r="Q27" s="20"/>
      <c r="R27" s="20"/>
      <c r="S27" s="20"/>
      <c r="T27" s="20"/>
      <c r="U27" s="20"/>
      <c r="V27" s="20"/>
      <c r="W27" s="20"/>
      <c r="X27" s="20"/>
      <c r="Y27" s="20"/>
      <c r="Z27" s="17">
        <f t="shared" si="5"/>
        <v>0</v>
      </c>
      <c r="AA27" s="26">
        <f t="shared" si="6"/>
        <v>0</v>
      </c>
      <c r="AB27" s="28" t="s">
        <v>70</v>
      </c>
    </row>
    <row r="28" spans="1:28" ht="20.25" customHeight="1" x14ac:dyDescent="0.25">
      <c r="A28" s="2"/>
      <c r="B28" s="100"/>
      <c r="C28" s="139" t="s">
        <v>28</v>
      </c>
      <c r="D28" s="140"/>
      <c r="E28" s="16"/>
      <c r="F28" s="19"/>
      <c r="G28" s="20">
        <v>540616.47</v>
      </c>
      <c r="H28" s="19"/>
      <c r="I28" s="20">
        <v>-59000</v>
      </c>
      <c r="J28" s="19"/>
      <c r="K28" s="20">
        <v>-195296.49</v>
      </c>
      <c r="L28" s="19"/>
      <c r="M28" s="20">
        <v>-78142</v>
      </c>
      <c r="N28" s="19"/>
      <c r="O28" s="20">
        <v>-145436.25</v>
      </c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17">
        <f t="shared" si="5"/>
        <v>0</v>
      </c>
      <c r="AA28" s="26">
        <f t="shared" si="6"/>
        <v>62741.729999999981</v>
      </c>
      <c r="AB28" s="28" t="s">
        <v>71</v>
      </c>
    </row>
    <row r="29" spans="1:28" ht="20.25" customHeight="1" x14ac:dyDescent="0.25">
      <c r="A29" s="2"/>
      <c r="B29" s="100"/>
      <c r="C29" s="163"/>
      <c r="D29" s="164"/>
      <c r="E29" s="16"/>
      <c r="F29" s="19"/>
      <c r="G29" s="20"/>
      <c r="H29" s="19"/>
      <c r="I29" s="20"/>
      <c r="J29" s="19"/>
      <c r="K29" s="20"/>
      <c r="L29" s="19"/>
      <c r="M29" s="20"/>
      <c r="N29" s="19"/>
      <c r="O29" s="20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17">
        <f t="shared" si="5"/>
        <v>0</v>
      </c>
      <c r="AA29" s="26">
        <f t="shared" si="6"/>
        <v>0</v>
      </c>
      <c r="AB29" s="28"/>
    </row>
    <row r="30" spans="1:28" ht="20.25" customHeight="1" x14ac:dyDescent="0.25">
      <c r="A30" s="2">
        <v>20606189819</v>
      </c>
      <c r="B30" s="102" t="s">
        <v>130</v>
      </c>
      <c r="C30" s="159" t="s">
        <v>15</v>
      </c>
      <c r="D30" s="160"/>
      <c r="E30" s="16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20"/>
      <c r="S30" s="20"/>
      <c r="T30" s="20"/>
      <c r="U30" s="20"/>
      <c r="V30" s="20"/>
      <c r="W30" s="20"/>
      <c r="X30" s="20"/>
      <c r="Y30" s="20"/>
      <c r="Z30" s="17">
        <f t="shared" si="5"/>
        <v>0</v>
      </c>
      <c r="AA30" s="26">
        <f t="shared" si="6"/>
        <v>0</v>
      </c>
      <c r="AB30" s="28"/>
    </row>
    <row r="31" spans="1:28" ht="20.25" customHeight="1" x14ac:dyDescent="0.25">
      <c r="A31" s="2"/>
      <c r="B31" s="102" t="s">
        <v>140</v>
      </c>
      <c r="C31" s="139" t="s">
        <v>31</v>
      </c>
      <c r="D31" s="140"/>
      <c r="E31" s="16"/>
      <c r="F31" s="19"/>
      <c r="G31" s="20"/>
      <c r="H31" s="19"/>
      <c r="I31" s="20"/>
      <c r="J31" s="19"/>
      <c r="K31" s="20"/>
      <c r="L31" s="19"/>
      <c r="M31" s="20"/>
      <c r="N31" s="19"/>
      <c r="O31" s="20"/>
      <c r="P31" s="19"/>
      <c r="Q31" s="20"/>
      <c r="R31" s="20"/>
      <c r="S31" s="20"/>
      <c r="T31" s="20"/>
      <c r="U31" s="20"/>
      <c r="V31" s="20"/>
      <c r="W31" s="20"/>
      <c r="X31" s="20"/>
      <c r="Y31" s="20"/>
      <c r="Z31" s="17">
        <f t="shared" si="5"/>
        <v>0</v>
      </c>
      <c r="AA31" s="26">
        <f t="shared" si="6"/>
        <v>0</v>
      </c>
      <c r="AB31" s="28" t="s">
        <v>80</v>
      </c>
    </row>
    <row r="32" spans="1:28" ht="20.25" customHeight="1" x14ac:dyDescent="0.25">
      <c r="A32" s="2"/>
      <c r="B32" s="100"/>
      <c r="C32" s="139" t="s">
        <v>29</v>
      </c>
      <c r="D32" s="140"/>
      <c r="E32" s="16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20"/>
      <c r="S32" s="20"/>
      <c r="T32" s="20"/>
      <c r="U32" s="20"/>
      <c r="V32" s="20"/>
      <c r="W32" s="20"/>
      <c r="X32" s="20"/>
      <c r="Y32" s="20"/>
      <c r="Z32" s="17">
        <f t="shared" si="5"/>
        <v>0</v>
      </c>
      <c r="AA32" s="26">
        <f t="shared" si="6"/>
        <v>0</v>
      </c>
      <c r="AB32" s="28" t="s">
        <v>79</v>
      </c>
    </row>
    <row r="33" spans="1:28" ht="27" customHeight="1" x14ac:dyDescent="0.25">
      <c r="A33" s="2"/>
      <c r="B33" s="100"/>
      <c r="C33" s="139" t="s">
        <v>30</v>
      </c>
      <c r="D33" s="140"/>
      <c r="E33" s="16"/>
      <c r="F33" s="19"/>
      <c r="G33" s="20"/>
      <c r="H33" s="19"/>
      <c r="I33" s="20"/>
      <c r="J33" s="19"/>
      <c r="K33" s="20"/>
      <c r="L33" s="19"/>
      <c r="M33" s="20"/>
      <c r="N33" s="19"/>
      <c r="O33" s="20"/>
      <c r="P33" s="19"/>
      <c r="Q33" s="20"/>
      <c r="R33" s="20"/>
      <c r="S33" s="20"/>
      <c r="T33" s="20"/>
      <c r="U33" s="20"/>
      <c r="V33" s="20"/>
      <c r="W33" s="20"/>
      <c r="X33" s="20"/>
      <c r="Y33" s="20"/>
      <c r="Z33" s="17">
        <f t="shared" si="5"/>
        <v>0</v>
      </c>
      <c r="AA33" s="26">
        <f t="shared" si="6"/>
        <v>0</v>
      </c>
      <c r="AB33" s="28" t="s">
        <v>73</v>
      </c>
    </row>
    <row r="34" spans="1:28" ht="33" customHeight="1" x14ac:dyDescent="0.25">
      <c r="A34" s="2"/>
      <c r="B34" s="100"/>
      <c r="C34" s="139" t="s">
        <v>28</v>
      </c>
      <c r="D34" s="140"/>
      <c r="E34" s="16"/>
      <c r="F34" s="19"/>
      <c r="G34" s="20">
        <v>1243813.3400000001</v>
      </c>
      <c r="H34" s="19"/>
      <c r="I34" s="20">
        <v>-401200</v>
      </c>
      <c r="J34" s="19"/>
      <c r="K34" s="20">
        <v>-188800</v>
      </c>
      <c r="L34" s="19"/>
      <c r="M34" s="20">
        <v>-315376.24</v>
      </c>
      <c r="N34" s="19"/>
      <c r="O34" s="20"/>
      <c r="P34" s="19"/>
      <c r="Q34" s="20"/>
      <c r="R34" s="20"/>
      <c r="S34" s="20"/>
      <c r="T34" s="20"/>
      <c r="U34" s="20"/>
      <c r="V34" s="20"/>
      <c r="W34" s="20"/>
      <c r="X34" s="20"/>
      <c r="Y34" s="20"/>
      <c r="Z34" s="17">
        <f t="shared" si="5"/>
        <v>0</v>
      </c>
      <c r="AA34" s="26">
        <f t="shared" si="6"/>
        <v>338437.10000000009</v>
      </c>
      <c r="AB34" s="151" t="s">
        <v>78</v>
      </c>
    </row>
    <row r="35" spans="1:28" ht="23.25" customHeight="1" x14ac:dyDescent="0.25">
      <c r="A35" s="2">
        <v>20331898008</v>
      </c>
      <c r="B35" s="102" t="s">
        <v>145</v>
      </c>
      <c r="C35" s="42" t="s">
        <v>114</v>
      </c>
      <c r="D35" s="15"/>
      <c r="E35" s="16"/>
      <c r="F35" s="19"/>
      <c r="G35" s="20"/>
      <c r="H35" s="19"/>
      <c r="I35" s="20"/>
      <c r="J35" s="19"/>
      <c r="K35" s="20"/>
      <c r="L35" s="19"/>
      <c r="M35" s="20"/>
      <c r="N35" s="19"/>
      <c r="O35" s="20"/>
      <c r="P35" s="19"/>
      <c r="Q35" s="20"/>
      <c r="R35" s="20"/>
      <c r="S35" s="20"/>
      <c r="T35" s="20"/>
      <c r="U35" s="20"/>
      <c r="V35" s="20"/>
      <c r="W35" s="20"/>
      <c r="X35" s="20"/>
      <c r="Y35" s="20"/>
      <c r="Z35" s="17">
        <f t="shared" si="5"/>
        <v>0</v>
      </c>
      <c r="AA35" s="26">
        <f t="shared" si="6"/>
        <v>0</v>
      </c>
      <c r="AB35" s="152"/>
    </row>
    <row r="36" spans="1:28" ht="27" customHeight="1" x14ac:dyDescent="0.25">
      <c r="A36" s="2"/>
      <c r="B36" s="100"/>
      <c r="C36" s="139" t="s">
        <v>115</v>
      </c>
      <c r="D36" s="140"/>
      <c r="E36" s="16"/>
      <c r="F36" s="19"/>
      <c r="G36" s="20">
        <v>81519.88</v>
      </c>
      <c r="H36" s="19"/>
      <c r="I36" s="20">
        <v>-81519.88</v>
      </c>
      <c r="J36" s="19"/>
      <c r="K36" s="20"/>
      <c r="L36" s="19"/>
      <c r="M36" s="20"/>
      <c r="N36" s="19"/>
      <c r="O36" s="20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17">
        <f t="shared" si="5"/>
        <v>0</v>
      </c>
      <c r="AA36" s="26">
        <f t="shared" si="6"/>
        <v>0</v>
      </c>
      <c r="AB36" s="31" t="s">
        <v>116</v>
      </c>
    </row>
    <row r="37" spans="1:28" ht="27" customHeight="1" x14ac:dyDescent="0.25">
      <c r="A37" s="2"/>
      <c r="B37" s="100"/>
      <c r="C37" s="141"/>
      <c r="D37" s="142"/>
      <c r="E37" s="16"/>
      <c r="F37" s="19"/>
      <c r="G37" s="20"/>
      <c r="H37" s="19"/>
      <c r="I37" s="20"/>
      <c r="J37" s="19"/>
      <c r="K37" s="20"/>
      <c r="L37" s="19"/>
      <c r="M37" s="20"/>
      <c r="N37" s="19"/>
      <c r="O37" s="20"/>
      <c r="P37" s="19"/>
      <c r="Q37" s="20"/>
      <c r="R37" s="20"/>
      <c r="S37" s="20"/>
      <c r="T37" s="20"/>
      <c r="U37" s="20"/>
      <c r="V37" s="20"/>
      <c r="W37" s="20"/>
      <c r="X37" s="20"/>
      <c r="Y37" s="20"/>
      <c r="Z37" s="17">
        <f t="shared" si="5"/>
        <v>0</v>
      </c>
      <c r="AA37" s="26">
        <f t="shared" si="6"/>
        <v>0</v>
      </c>
      <c r="AB37" s="28"/>
    </row>
    <row r="38" spans="1:28" ht="20.25" customHeight="1" thickBot="1" x14ac:dyDescent="0.3">
      <c r="A38" s="2"/>
      <c r="B38" s="100"/>
      <c r="C38" s="141"/>
      <c r="D38" s="142"/>
      <c r="E38" s="21" t="s">
        <v>23</v>
      </c>
      <c r="F38" s="22">
        <f>SUM(F25:F37)</f>
        <v>0</v>
      </c>
      <c r="G38" s="23">
        <f>SUM(G25:G37)</f>
        <v>1865949.69</v>
      </c>
      <c r="H38" s="22">
        <f t="shared" ref="H38" si="7">SUM(H25:H37)</f>
        <v>0</v>
      </c>
      <c r="I38" s="23">
        <f t="shared" ref="I38" si="8">SUM(I25:I37)</f>
        <v>-541719.88</v>
      </c>
      <c r="J38" s="22">
        <f t="shared" ref="J38" si="9">SUM(J25:J37)</f>
        <v>0</v>
      </c>
      <c r="K38" s="23">
        <f t="shared" ref="K38" si="10">SUM(K25:K37)</f>
        <v>-384096.49</v>
      </c>
      <c r="L38" s="22">
        <f t="shared" ref="L38" si="11">SUM(L25:L37)</f>
        <v>0</v>
      </c>
      <c r="M38" s="23">
        <f t="shared" ref="M38" si="12">SUM(M25:M37)</f>
        <v>-393518.24</v>
      </c>
      <c r="N38" s="22">
        <f t="shared" ref="N38" si="13">SUM(N25:N37)</f>
        <v>0</v>
      </c>
      <c r="O38" s="23">
        <f t="shared" ref="O38" si="14">SUM(O25:O37)</f>
        <v>-145436.25</v>
      </c>
      <c r="P38" s="22">
        <f t="shared" ref="P38" si="15">SUM(P25:P37)</f>
        <v>0</v>
      </c>
      <c r="Q38" s="23">
        <f t="shared" ref="Q38:Y38" si="16">SUM(Q25:Q37)</f>
        <v>0</v>
      </c>
      <c r="R38" s="23">
        <f t="shared" si="16"/>
        <v>0</v>
      </c>
      <c r="S38" s="23">
        <f t="shared" si="16"/>
        <v>0</v>
      </c>
      <c r="T38" s="23">
        <f t="shared" si="16"/>
        <v>0</v>
      </c>
      <c r="U38" s="23">
        <f t="shared" si="16"/>
        <v>0</v>
      </c>
      <c r="V38" s="23">
        <f t="shared" si="16"/>
        <v>0</v>
      </c>
      <c r="W38" s="23">
        <f t="shared" si="16"/>
        <v>0</v>
      </c>
      <c r="X38" s="23">
        <f t="shared" si="16"/>
        <v>0</v>
      </c>
      <c r="Y38" s="23">
        <f t="shared" si="16"/>
        <v>0</v>
      </c>
      <c r="Z38" s="22">
        <f t="shared" ref="Z38" si="17">SUM(Z25:Z37)</f>
        <v>0</v>
      </c>
      <c r="AA38" s="23">
        <f t="shared" ref="AA38" si="18">SUM(AA25:AA37)</f>
        <v>401178.83000000007</v>
      </c>
      <c r="AB38" s="30"/>
    </row>
    <row r="39" spans="1:28" ht="15.75" thickTop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0"/>
    </row>
    <row r="40" spans="1:28" ht="21" x14ac:dyDescent="0.35">
      <c r="A40" s="11" t="s">
        <v>17</v>
      </c>
      <c r="B40" s="11"/>
      <c r="AB40" s="30"/>
    </row>
    <row r="41" spans="1:28" ht="20.25" customHeight="1" x14ac:dyDescent="0.25">
      <c r="A41" s="143" t="s">
        <v>8</v>
      </c>
      <c r="B41" s="146" t="s">
        <v>129</v>
      </c>
      <c r="C41" s="143" t="s">
        <v>9</v>
      </c>
      <c r="D41" s="143"/>
      <c r="E41" s="146" t="s">
        <v>12</v>
      </c>
      <c r="F41" s="143" t="s">
        <v>2</v>
      </c>
      <c r="G41" s="143"/>
      <c r="H41" s="143" t="s">
        <v>5</v>
      </c>
      <c r="I41" s="143"/>
      <c r="J41" s="143" t="s">
        <v>6</v>
      </c>
      <c r="K41" s="143"/>
      <c r="L41" s="143" t="s">
        <v>109</v>
      </c>
      <c r="M41" s="143"/>
      <c r="N41" s="143" t="s">
        <v>173</v>
      </c>
      <c r="O41" s="143"/>
      <c r="P41" s="143" t="s">
        <v>170</v>
      </c>
      <c r="Q41" s="143"/>
      <c r="R41" s="143" t="s">
        <v>180</v>
      </c>
      <c r="S41" s="143"/>
      <c r="T41" s="144"/>
      <c r="U41" s="145"/>
      <c r="V41" s="144"/>
      <c r="W41" s="145"/>
      <c r="X41" s="144"/>
      <c r="Y41" s="145"/>
      <c r="Z41" s="143" t="s">
        <v>7</v>
      </c>
      <c r="AA41" s="143"/>
      <c r="AB41" s="146" t="s">
        <v>68</v>
      </c>
    </row>
    <row r="42" spans="1:28" ht="27.75" customHeight="1" x14ac:dyDescent="0.25">
      <c r="A42" s="143"/>
      <c r="B42" s="148"/>
      <c r="C42" s="143"/>
      <c r="D42" s="144"/>
      <c r="E42" s="148"/>
      <c r="F42" s="4" t="s">
        <v>3</v>
      </c>
      <c r="G42" s="4" t="s">
        <v>4</v>
      </c>
      <c r="H42" s="4" t="s">
        <v>3</v>
      </c>
      <c r="I42" s="4" t="s">
        <v>4</v>
      </c>
      <c r="J42" s="4" t="s">
        <v>3</v>
      </c>
      <c r="K42" s="4" t="s">
        <v>4</v>
      </c>
      <c r="L42" s="4" t="s">
        <v>3</v>
      </c>
      <c r="M42" s="4" t="s">
        <v>4</v>
      </c>
      <c r="N42" s="4" t="s">
        <v>3</v>
      </c>
      <c r="O42" s="4" t="s">
        <v>4</v>
      </c>
      <c r="P42" s="4"/>
      <c r="Q42" s="4"/>
      <c r="R42" s="4" t="s">
        <v>3</v>
      </c>
      <c r="S42" s="4" t="s">
        <v>4</v>
      </c>
      <c r="T42" s="4"/>
      <c r="U42" s="4"/>
      <c r="V42" s="4"/>
      <c r="W42" s="4"/>
      <c r="X42" s="4"/>
      <c r="Y42" s="4"/>
      <c r="Z42" s="4" t="s">
        <v>3</v>
      </c>
      <c r="AA42" s="4" t="s">
        <v>4</v>
      </c>
      <c r="AB42" s="147"/>
    </row>
    <row r="43" spans="1:28" ht="34.5" customHeight="1" x14ac:dyDescent="0.25">
      <c r="A43" s="2">
        <v>20606189819</v>
      </c>
      <c r="B43" s="103" t="s">
        <v>132</v>
      </c>
      <c r="C43" s="42" t="s">
        <v>15</v>
      </c>
      <c r="D43" s="15"/>
      <c r="E43" s="16"/>
      <c r="F43" s="17">
        <v>0</v>
      </c>
      <c r="G43" s="18">
        <v>0</v>
      </c>
      <c r="H43" s="17"/>
      <c r="I43" s="18"/>
      <c r="J43" s="17"/>
      <c r="K43" s="18"/>
      <c r="L43" s="17"/>
      <c r="M43" s="18"/>
      <c r="N43" s="17"/>
      <c r="O43" s="18"/>
      <c r="P43" s="18"/>
      <c r="Q43" s="18"/>
      <c r="R43" s="17"/>
      <c r="S43" s="18"/>
      <c r="T43" s="18"/>
      <c r="U43" s="18"/>
      <c r="V43" s="18"/>
      <c r="W43" s="18"/>
      <c r="X43" s="18"/>
      <c r="Y43" s="18"/>
      <c r="Z43" s="17">
        <f t="shared" ref="Z43:Z66" si="19">+F43+H43+J43+L43+N43+P43+R43+T43+V43+X43</f>
        <v>0</v>
      </c>
      <c r="AA43" s="26">
        <f t="shared" ref="AA43:AA66" si="20">+G43+I43+K43+M43+O43+Q43+S43+U43+W43+Y43</f>
        <v>0</v>
      </c>
      <c r="AB43" s="28"/>
    </row>
    <row r="44" spans="1:28" ht="22.5" customHeight="1" x14ac:dyDescent="0.25">
      <c r="A44" s="2"/>
      <c r="B44" s="100"/>
      <c r="C44" s="14" t="s">
        <v>32</v>
      </c>
      <c r="D44" s="15"/>
      <c r="E44" s="16"/>
      <c r="F44" s="17"/>
      <c r="G44" s="18"/>
      <c r="H44" s="17"/>
      <c r="I44" s="18"/>
      <c r="J44" s="17"/>
      <c r="K44" s="18"/>
      <c r="L44" s="17"/>
      <c r="M44" s="18"/>
      <c r="N44" s="17"/>
      <c r="O44" s="18"/>
      <c r="P44" s="18"/>
      <c r="Q44" s="18"/>
      <c r="R44" s="17"/>
      <c r="S44" s="18"/>
      <c r="T44" s="18"/>
      <c r="U44" s="18"/>
      <c r="V44" s="18"/>
      <c r="W44" s="18"/>
      <c r="X44" s="18"/>
      <c r="Y44" s="18"/>
      <c r="Z44" s="17">
        <f t="shared" si="19"/>
        <v>0</v>
      </c>
      <c r="AA44" s="26">
        <f t="shared" si="20"/>
        <v>0</v>
      </c>
      <c r="AB44" s="28" t="s">
        <v>76</v>
      </c>
    </row>
    <row r="45" spans="1:28" ht="34.5" customHeight="1" x14ac:dyDescent="0.25">
      <c r="A45" s="2"/>
      <c r="B45" s="100"/>
      <c r="C45" s="141" t="s">
        <v>33</v>
      </c>
      <c r="D45" s="142"/>
      <c r="E45" s="16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8"/>
      <c r="Q45" s="18"/>
      <c r="R45" s="17"/>
      <c r="S45" s="18"/>
      <c r="T45" s="18"/>
      <c r="U45" s="18"/>
      <c r="V45" s="18"/>
      <c r="W45" s="18"/>
      <c r="X45" s="18"/>
      <c r="Y45" s="18"/>
      <c r="Z45" s="17">
        <f t="shared" si="19"/>
        <v>0</v>
      </c>
      <c r="AA45" s="26">
        <f t="shared" si="20"/>
        <v>0</v>
      </c>
      <c r="AB45" s="31" t="s">
        <v>74</v>
      </c>
    </row>
    <row r="46" spans="1:28" ht="22.5" customHeight="1" x14ac:dyDescent="0.25">
      <c r="A46" s="2"/>
      <c r="B46" s="100"/>
      <c r="C46" s="141" t="s">
        <v>34</v>
      </c>
      <c r="D46" s="142"/>
      <c r="E46" s="16"/>
      <c r="F46" s="17"/>
      <c r="G46" s="18"/>
      <c r="H46" s="17"/>
      <c r="I46" s="18"/>
      <c r="J46" s="17"/>
      <c r="K46" s="18"/>
      <c r="L46" s="17"/>
      <c r="M46" s="18"/>
      <c r="N46" s="17"/>
      <c r="O46" s="18"/>
      <c r="P46" s="18"/>
      <c r="Q46" s="18"/>
      <c r="R46" s="17"/>
      <c r="S46" s="18"/>
      <c r="T46" s="18"/>
      <c r="U46" s="18"/>
      <c r="V46" s="18"/>
      <c r="W46" s="18"/>
      <c r="X46" s="18"/>
      <c r="Y46" s="18"/>
      <c r="Z46" s="17">
        <f t="shared" si="19"/>
        <v>0</v>
      </c>
      <c r="AA46" s="26">
        <f t="shared" si="20"/>
        <v>0</v>
      </c>
      <c r="AB46" s="28" t="s">
        <v>75</v>
      </c>
    </row>
    <row r="47" spans="1:28" ht="46.5" customHeight="1" x14ac:dyDescent="0.25">
      <c r="A47" s="2"/>
      <c r="B47" s="100"/>
      <c r="C47" s="139" t="s">
        <v>28</v>
      </c>
      <c r="D47" s="140"/>
      <c r="E47" s="16"/>
      <c r="F47" s="17"/>
      <c r="G47" s="18">
        <v>8376729.4699999997</v>
      </c>
      <c r="H47" s="17"/>
      <c r="I47" s="18">
        <v>-2065000</v>
      </c>
      <c r="J47" s="17"/>
      <c r="K47" s="18">
        <v>-103658.59</v>
      </c>
      <c r="L47" s="17"/>
      <c r="M47" s="18">
        <v>-97248.52</v>
      </c>
      <c r="N47" s="17"/>
      <c r="O47" s="18">
        <v>-129772.83</v>
      </c>
      <c r="P47" s="18"/>
      <c r="Q47" s="18">
        <f>-(331000+301654.39+29426)</f>
        <v>-662080.39</v>
      </c>
      <c r="R47" s="17"/>
      <c r="S47" s="18"/>
      <c r="T47" s="18"/>
      <c r="U47" s="18"/>
      <c r="V47" s="18"/>
      <c r="W47" s="18"/>
      <c r="X47" s="18"/>
      <c r="Y47" s="18"/>
      <c r="Z47" s="17">
        <f t="shared" si="19"/>
        <v>0</v>
      </c>
      <c r="AA47" s="26">
        <f t="shared" si="20"/>
        <v>5318969.1400000006</v>
      </c>
      <c r="AB47" s="29" t="s">
        <v>77</v>
      </c>
    </row>
    <row r="48" spans="1:28" ht="27" customHeight="1" x14ac:dyDescent="0.25">
      <c r="A48" s="2">
        <v>20606189819</v>
      </c>
      <c r="B48" s="100"/>
      <c r="C48" s="139" t="s">
        <v>15</v>
      </c>
      <c r="D48" s="140"/>
      <c r="E48" s="16"/>
      <c r="F48" s="17"/>
      <c r="G48" s="18"/>
      <c r="H48" s="17"/>
      <c r="I48" s="18"/>
      <c r="J48" s="17"/>
      <c r="K48" s="18"/>
      <c r="L48" s="17"/>
      <c r="M48" s="18"/>
      <c r="N48" s="17"/>
      <c r="O48" s="18"/>
      <c r="P48" s="18"/>
      <c r="Q48" s="18"/>
      <c r="R48" s="17"/>
      <c r="S48" s="18"/>
      <c r="T48" s="18"/>
      <c r="U48" s="18"/>
      <c r="V48" s="18"/>
      <c r="W48" s="18"/>
      <c r="X48" s="18"/>
      <c r="Y48" s="18"/>
      <c r="Z48" s="17">
        <f t="shared" ref="Z48:Z49" si="21">+F48+H48+J48+L48+N48+P48+R48+T48+V48+X48</f>
        <v>0</v>
      </c>
      <c r="AA48" s="26">
        <f t="shared" ref="AA48:AA49" si="22">+G48+I48+K48+M48+O48+Q48+S48+U48+W48+Y48</f>
        <v>0</v>
      </c>
      <c r="AB48" s="28"/>
    </row>
    <row r="49" spans="1:28" ht="27" customHeight="1" x14ac:dyDescent="0.25">
      <c r="A49" s="2"/>
      <c r="B49" s="100"/>
      <c r="C49" s="100" t="s">
        <v>175</v>
      </c>
      <c r="D49" s="16"/>
      <c r="E49" s="16"/>
      <c r="F49" s="17"/>
      <c r="G49" s="18">
        <v>430786.31</v>
      </c>
      <c r="H49" s="17"/>
      <c r="I49" s="18">
        <v>-129235.69</v>
      </c>
      <c r="J49" s="17"/>
      <c r="K49" s="18">
        <v>-138114.95000000001</v>
      </c>
      <c r="L49" s="17"/>
      <c r="M49" s="18"/>
      <c r="N49" s="17"/>
      <c r="O49" s="18"/>
      <c r="P49" s="18"/>
      <c r="Q49" s="18"/>
      <c r="R49" s="17"/>
      <c r="S49" s="18"/>
      <c r="T49" s="18"/>
      <c r="U49" s="18"/>
      <c r="V49" s="18"/>
      <c r="W49" s="18"/>
      <c r="X49" s="18"/>
      <c r="Y49" s="18"/>
      <c r="Z49" s="17">
        <f t="shared" si="21"/>
        <v>0</v>
      </c>
      <c r="AA49" s="26">
        <f t="shared" si="22"/>
        <v>163435.66999999998</v>
      </c>
      <c r="AB49" s="28" t="s">
        <v>176</v>
      </c>
    </row>
    <row r="50" spans="1:28" ht="34.5" customHeight="1" x14ac:dyDescent="0.25">
      <c r="A50" s="2">
        <v>20537750988</v>
      </c>
      <c r="B50" s="103" t="s">
        <v>132</v>
      </c>
      <c r="C50" s="137" t="s">
        <v>18</v>
      </c>
      <c r="D50" s="138"/>
      <c r="E50" s="16"/>
      <c r="F50" s="17"/>
      <c r="G50" s="18"/>
      <c r="H50" s="17"/>
      <c r="I50" s="18"/>
      <c r="J50" s="17"/>
      <c r="K50" s="18"/>
      <c r="L50" s="17"/>
      <c r="M50" s="18"/>
      <c r="N50" s="17"/>
      <c r="O50" s="18"/>
      <c r="P50" s="18"/>
      <c r="Q50" s="18"/>
      <c r="R50" s="17"/>
      <c r="S50" s="18"/>
      <c r="T50" s="18"/>
      <c r="U50" s="18"/>
      <c r="V50" s="18"/>
      <c r="W50" s="18"/>
      <c r="X50" s="18"/>
      <c r="Y50" s="18"/>
      <c r="Z50" s="17">
        <f t="shared" si="19"/>
        <v>0</v>
      </c>
      <c r="AA50" s="26">
        <f t="shared" si="20"/>
        <v>0</v>
      </c>
      <c r="AB50" s="28"/>
    </row>
    <row r="51" spans="1:28" ht="90" customHeight="1" x14ac:dyDescent="0.25">
      <c r="A51" s="2"/>
      <c r="B51" s="100"/>
      <c r="C51" s="139" t="s">
        <v>35</v>
      </c>
      <c r="D51" s="140"/>
      <c r="E51" s="16"/>
      <c r="F51" s="17">
        <v>394520.4</v>
      </c>
      <c r="G51" s="18"/>
      <c r="H51" s="17">
        <v>-118356.12</v>
      </c>
      <c r="I51" s="18"/>
      <c r="J51" s="17"/>
      <c r="K51" s="18"/>
      <c r="L51" s="17"/>
      <c r="M51" s="18"/>
      <c r="N51" s="17"/>
      <c r="O51" s="18"/>
      <c r="P51" s="18"/>
      <c r="Q51" s="18"/>
      <c r="R51" s="17"/>
      <c r="S51" s="18"/>
      <c r="T51" s="18"/>
      <c r="U51" s="18"/>
      <c r="V51" s="18"/>
      <c r="W51" s="18"/>
      <c r="X51" s="18"/>
      <c r="Y51" s="18"/>
      <c r="Z51" s="17">
        <f t="shared" si="19"/>
        <v>276164.28000000003</v>
      </c>
      <c r="AA51" s="26">
        <f t="shared" si="20"/>
        <v>0</v>
      </c>
      <c r="AB51" s="31" t="s">
        <v>81</v>
      </c>
    </row>
    <row r="52" spans="1:28" ht="87" customHeight="1" x14ac:dyDescent="0.25">
      <c r="A52" s="2"/>
      <c r="B52" s="100"/>
      <c r="C52" s="139" t="s">
        <v>36</v>
      </c>
      <c r="D52" s="140"/>
      <c r="E52" s="16"/>
      <c r="F52" s="17">
        <v>53519.54</v>
      </c>
      <c r="G52" s="18"/>
      <c r="H52" s="17">
        <v>-16055.86</v>
      </c>
      <c r="I52" s="18"/>
      <c r="J52" s="17"/>
      <c r="K52" s="18"/>
      <c r="L52" s="17"/>
      <c r="M52" s="18"/>
      <c r="N52" s="17"/>
      <c r="O52" s="18"/>
      <c r="P52" s="18"/>
      <c r="Q52" s="18"/>
      <c r="R52" s="17"/>
      <c r="S52" s="18"/>
      <c r="T52" s="18"/>
      <c r="U52" s="18"/>
      <c r="V52" s="18"/>
      <c r="W52" s="18"/>
      <c r="X52" s="18"/>
      <c r="Y52" s="18"/>
      <c r="Z52" s="17">
        <f t="shared" si="19"/>
        <v>37463.68</v>
      </c>
      <c r="AA52" s="26">
        <f t="shared" si="20"/>
        <v>0</v>
      </c>
      <c r="AB52" s="31" t="s">
        <v>81</v>
      </c>
    </row>
    <row r="53" spans="1:28" ht="75.75" customHeight="1" x14ac:dyDescent="0.25">
      <c r="A53" s="2"/>
      <c r="B53" s="100"/>
      <c r="C53" s="139" t="s">
        <v>37</v>
      </c>
      <c r="D53" s="140"/>
      <c r="E53" s="16"/>
      <c r="F53" s="17">
        <v>92674.75</v>
      </c>
      <c r="G53" s="18"/>
      <c r="H53" s="17">
        <v>-27802.43</v>
      </c>
      <c r="I53" s="18"/>
      <c r="J53" s="17"/>
      <c r="K53" s="18"/>
      <c r="L53" s="17"/>
      <c r="M53" s="18"/>
      <c r="N53" s="17"/>
      <c r="O53" s="18"/>
      <c r="P53" s="18"/>
      <c r="Q53" s="18"/>
      <c r="R53" s="17"/>
      <c r="S53" s="18"/>
      <c r="T53" s="18"/>
      <c r="U53" s="18"/>
      <c r="V53" s="18"/>
      <c r="W53" s="18"/>
      <c r="X53" s="18"/>
      <c r="Y53" s="18"/>
      <c r="Z53" s="17">
        <f t="shared" si="19"/>
        <v>64872.32</v>
      </c>
      <c r="AA53" s="26">
        <f t="shared" si="20"/>
        <v>0</v>
      </c>
      <c r="AB53" s="31" t="s">
        <v>81</v>
      </c>
    </row>
    <row r="54" spans="1:28" ht="22.5" customHeight="1" x14ac:dyDescent="0.25">
      <c r="A54" s="2"/>
      <c r="B54" s="100"/>
      <c r="C54" s="141"/>
      <c r="D54" s="142"/>
      <c r="E54" s="16"/>
      <c r="F54" s="17"/>
      <c r="G54" s="18"/>
      <c r="H54" s="17"/>
      <c r="I54" s="18"/>
      <c r="J54" s="17"/>
      <c r="K54" s="18"/>
      <c r="L54" s="17"/>
      <c r="M54" s="18"/>
      <c r="N54" s="17"/>
      <c r="O54" s="18"/>
      <c r="P54" s="18"/>
      <c r="Q54" s="18"/>
      <c r="R54" s="17"/>
      <c r="S54" s="18"/>
      <c r="T54" s="18"/>
      <c r="U54" s="18"/>
      <c r="V54" s="18"/>
      <c r="W54" s="18"/>
      <c r="X54" s="18"/>
      <c r="Y54" s="18"/>
      <c r="Z54" s="17">
        <f t="shared" si="19"/>
        <v>0</v>
      </c>
      <c r="AA54" s="26">
        <f t="shared" si="20"/>
        <v>0</v>
      </c>
      <c r="AB54" s="28"/>
    </row>
    <row r="55" spans="1:28" ht="22.5" customHeight="1" x14ac:dyDescent="0.25">
      <c r="A55" s="2">
        <v>20100057523</v>
      </c>
      <c r="B55" s="104" t="s">
        <v>130</v>
      </c>
      <c r="C55" s="137" t="s">
        <v>38</v>
      </c>
      <c r="D55" s="138"/>
      <c r="E55" s="16"/>
      <c r="F55" s="17"/>
      <c r="G55" s="18"/>
      <c r="H55" s="17"/>
      <c r="I55" s="18"/>
      <c r="J55" s="17"/>
      <c r="K55" s="18"/>
      <c r="L55" s="17"/>
      <c r="M55" s="18"/>
      <c r="N55" s="17"/>
      <c r="O55" s="18"/>
      <c r="P55" s="18"/>
      <c r="Q55" s="18"/>
      <c r="R55" s="17"/>
      <c r="S55" s="18"/>
      <c r="T55" s="18"/>
      <c r="U55" s="18"/>
      <c r="V55" s="18"/>
      <c r="W55" s="18"/>
      <c r="X55" s="18"/>
      <c r="Y55" s="18"/>
      <c r="Z55" s="17">
        <f t="shared" si="19"/>
        <v>0</v>
      </c>
      <c r="AA55" s="26">
        <f t="shared" si="20"/>
        <v>0</v>
      </c>
      <c r="AB55" s="28"/>
    </row>
    <row r="56" spans="1:28" ht="22.5" customHeight="1" x14ac:dyDescent="0.25">
      <c r="A56" s="2"/>
      <c r="B56" s="104" t="s">
        <v>141</v>
      </c>
      <c r="C56" s="139" t="s">
        <v>120</v>
      </c>
      <c r="D56" s="140"/>
      <c r="E56" s="16"/>
      <c r="F56" s="17"/>
      <c r="G56" s="18"/>
      <c r="H56" s="17"/>
      <c r="I56" s="18"/>
      <c r="J56" s="17"/>
      <c r="K56" s="18"/>
      <c r="L56" s="17"/>
      <c r="M56" s="18"/>
      <c r="N56" s="17"/>
      <c r="O56" s="18"/>
      <c r="P56" s="18"/>
      <c r="Q56" s="18"/>
      <c r="R56" s="17"/>
      <c r="S56" s="18"/>
      <c r="T56" s="18"/>
      <c r="U56" s="18"/>
      <c r="V56" s="18"/>
      <c r="W56" s="18"/>
      <c r="X56" s="18"/>
      <c r="Y56" s="18"/>
      <c r="Z56" s="17">
        <f t="shared" si="19"/>
        <v>0</v>
      </c>
      <c r="AA56" s="26">
        <f t="shared" si="20"/>
        <v>0</v>
      </c>
      <c r="AB56" s="28"/>
    </row>
    <row r="57" spans="1:28" ht="22.5" customHeight="1" x14ac:dyDescent="0.25">
      <c r="A57" s="2"/>
      <c r="B57" s="100"/>
      <c r="C57" s="139" t="s">
        <v>121</v>
      </c>
      <c r="D57" s="140"/>
      <c r="E57" s="16"/>
      <c r="F57" s="17">
        <v>476023</v>
      </c>
      <c r="G57" s="18"/>
      <c r="H57" s="17">
        <v>-238011.5</v>
      </c>
      <c r="I57" s="18"/>
      <c r="J57" s="17"/>
      <c r="K57" s="18"/>
      <c r="L57" s="17"/>
      <c r="M57" s="18"/>
      <c r="N57" s="17"/>
      <c r="O57" s="18"/>
      <c r="P57" s="18"/>
      <c r="Q57" s="18"/>
      <c r="R57" s="17"/>
      <c r="S57" s="18"/>
      <c r="T57" s="18"/>
      <c r="U57" s="18"/>
      <c r="V57" s="18"/>
      <c r="W57" s="18"/>
      <c r="X57" s="18"/>
      <c r="Y57" s="18"/>
      <c r="Z57" s="17">
        <f t="shared" si="19"/>
        <v>238011.5</v>
      </c>
      <c r="AA57" s="26">
        <f t="shared" si="20"/>
        <v>0</v>
      </c>
      <c r="AB57" s="45"/>
    </row>
    <row r="58" spans="1:28" ht="32.25" customHeight="1" x14ac:dyDescent="0.25">
      <c r="A58" s="135">
        <v>20602313825</v>
      </c>
      <c r="B58" s="100" t="s">
        <v>130</v>
      </c>
      <c r="C58" s="165" t="s">
        <v>39</v>
      </c>
      <c r="D58" s="166"/>
      <c r="E58" s="16"/>
      <c r="F58" s="17">
        <v>379191.03</v>
      </c>
      <c r="G58" s="18"/>
      <c r="H58" s="17"/>
      <c r="I58" s="18"/>
      <c r="J58" s="17"/>
      <c r="K58" s="18"/>
      <c r="L58" s="17"/>
      <c r="M58" s="18"/>
      <c r="N58" s="17"/>
      <c r="O58" s="18"/>
      <c r="P58" s="18"/>
      <c r="Q58" s="18"/>
      <c r="R58" s="17"/>
      <c r="S58" s="18"/>
      <c r="T58" s="18"/>
      <c r="U58" s="18"/>
      <c r="V58" s="18"/>
      <c r="W58" s="18"/>
      <c r="X58" s="18"/>
      <c r="Y58" s="18"/>
      <c r="Z58" s="17">
        <f t="shared" si="19"/>
        <v>379191.03</v>
      </c>
      <c r="AA58" s="26">
        <f t="shared" si="20"/>
        <v>0</v>
      </c>
      <c r="AB58" s="151" t="s">
        <v>82</v>
      </c>
    </row>
    <row r="59" spans="1:28" ht="36" customHeight="1" x14ac:dyDescent="0.25">
      <c r="A59" s="136"/>
      <c r="B59" s="104" t="s">
        <v>209</v>
      </c>
      <c r="C59" s="165" t="s">
        <v>210</v>
      </c>
      <c r="D59" s="166"/>
      <c r="E59" s="16"/>
      <c r="F59" s="17"/>
      <c r="G59" s="18"/>
      <c r="H59" s="17"/>
      <c r="I59" s="18"/>
      <c r="J59" s="17"/>
      <c r="K59" s="18"/>
      <c r="L59" s="17"/>
      <c r="M59" s="18"/>
      <c r="N59" s="17"/>
      <c r="O59" s="18"/>
      <c r="P59" s="18"/>
      <c r="Q59" s="18"/>
      <c r="R59" s="17"/>
      <c r="S59" s="18"/>
      <c r="T59" s="18"/>
      <c r="U59" s="18"/>
      <c r="V59" s="18"/>
      <c r="W59" s="18"/>
      <c r="X59" s="18"/>
      <c r="Y59" s="18"/>
      <c r="Z59" s="17">
        <f t="shared" si="19"/>
        <v>0</v>
      </c>
      <c r="AA59" s="26">
        <f t="shared" si="20"/>
        <v>0</v>
      </c>
      <c r="AB59" s="152"/>
    </row>
    <row r="60" spans="1:28" ht="22.5" customHeight="1" x14ac:dyDescent="0.25">
      <c r="A60" s="2"/>
      <c r="B60" s="100"/>
      <c r="C60" s="141"/>
      <c r="D60" s="142"/>
      <c r="E60" s="16"/>
      <c r="F60" s="17"/>
      <c r="G60" s="18"/>
      <c r="H60" s="17"/>
      <c r="I60" s="18"/>
      <c r="J60" s="17"/>
      <c r="K60" s="18"/>
      <c r="L60" s="17"/>
      <c r="M60" s="18"/>
      <c r="N60" s="17"/>
      <c r="O60" s="18"/>
      <c r="P60" s="18"/>
      <c r="Q60" s="18"/>
      <c r="R60" s="17"/>
      <c r="S60" s="18"/>
      <c r="T60" s="18"/>
      <c r="U60" s="18"/>
      <c r="V60" s="18"/>
      <c r="W60" s="18"/>
      <c r="X60" s="18"/>
      <c r="Y60" s="18"/>
      <c r="Z60" s="17">
        <f t="shared" si="19"/>
        <v>0</v>
      </c>
      <c r="AA60" s="26">
        <f t="shared" si="20"/>
        <v>0</v>
      </c>
      <c r="AB60" s="27"/>
    </row>
    <row r="61" spans="1:28" ht="31.5" customHeight="1" x14ac:dyDescent="0.25">
      <c r="A61" s="2">
        <v>20600222946</v>
      </c>
      <c r="B61" s="108" t="s">
        <v>132</v>
      </c>
      <c r="C61" s="137" t="s">
        <v>49</v>
      </c>
      <c r="D61" s="138"/>
      <c r="E61" s="16"/>
      <c r="F61" s="17"/>
      <c r="G61" s="18"/>
      <c r="H61" s="17"/>
      <c r="I61" s="18"/>
      <c r="J61" s="17"/>
      <c r="K61" s="18"/>
      <c r="L61" s="17"/>
      <c r="M61" s="18"/>
      <c r="N61" s="17"/>
      <c r="O61" s="18"/>
      <c r="P61" s="18"/>
      <c r="Q61" s="18"/>
      <c r="R61" s="17"/>
      <c r="S61" s="18"/>
      <c r="T61" s="18"/>
      <c r="U61" s="18"/>
      <c r="V61" s="18"/>
      <c r="W61" s="18"/>
      <c r="X61" s="18"/>
      <c r="Y61" s="18"/>
      <c r="Z61" s="17">
        <f t="shared" si="19"/>
        <v>0</v>
      </c>
      <c r="AA61" s="26">
        <f t="shared" si="20"/>
        <v>0</v>
      </c>
      <c r="AB61" s="153" t="s">
        <v>83</v>
      </c>
    </row>
    <row r="62" spans="1:28" ht="22.5" customHeight="1" x14ac:dyDescent="0.25">
      <c r="A62" s="2"/>
      <c r="B62" s="100"/>
      <c r="C62" s="139" t="s">
        <v>50</v>
      </c>
      <c r="D62" s="140"/>
      <c r="E62" s="16"/>
      <c r="F62" s="17">
        <v>7965</v>
      </c>
      <c r="G62" s="18"/>
      <c r="H62" s="17">
        <v>-3982.5</v>
      </c>
      <c r="I62" s="18"/>
      <c r="J62" s="17"/>
      <c r="K62" s="18"/>
      <c r="L62" s="17"/>
      <c r="M62" s="18"/>
      <c r="N62" s="17"/>
      <c r="O62" s="18"/>
      <c r="P62" s="18"/>
      <c r="Q62" s="18"/>
      <c r="R62" s="17"/>
      <c r="S62" s="18"/>
      <c r="T62" s="18"/>
      <c r="U62" s="18"/>
      <c r="V62" s="18"/>
      <c r="W62" s="18"/>
      <c r="X62" s="18"/>
      <c r="Y62" s="18"/>
      <c r="Z62" s="17">
        <f t="shared" si="19"/>
        <v>3982.5</v>
      </c>
      <c r="AA62" s="26">
        <f t="shared" si="20"/>
        <v>0</v>
      </c>
      <c r="AB62" s="154"/>
    </row>
    <row r="63" spans="1:28" ht="22.5" customHeight="1" x14ac:dyDescent="0.25">
      <c r="A63" s="2"/>
      <c r="B63" s="100"/>
      <c r="C63" s="14"/>
      <c r="D63" s="15"/>
      <c r="E63" s="16"/>
      <c r="F63" s="17"/>
      <c r="G63" s="18"/>
      <c r="H63" s="17"/>
      <c r="I63" s="18"/>
      <c r="J63" s="17"/>
      <c r="K63" s="18"/>
      <c r="L63" s="17"/>
      <c r="M63" s="18"/>
      <c r="N63" s="17"/>
      <c r="O63" s="18"/>
      <c r="P63" s="18"/>
      <c r="Q63" s="18"/>
      <c r="R63" s="17"/>
      <c r="S63" s="18"/>
      <c r="T63" s="18"/>
      <c r="U63" s="18"/>
      <c r="V63" s="18"/>
      <c r="W63" s="18"/>
      <c r="X63" s="18"/>
      <c r="Y63" s="18"/>
      <c r="Z63" s="17">
        <f t="shared" si="19"/>
        <v>0</v>
      </c>
      <c r="AA63" s="26">
        <f t="shared" si="20"/>
        <v>0</v>
      </c>
      <c r="AB63" s="115"/>
    </row>
    <row r="64" spans="1:28" ht="22.5" customHeight="1" x14ac:dyDescent="0.25">
      <c r="A64" s="2">
        <v>20549008641</v>
      </c>
      <c r="B64" s="102" t="s">
        <v>168</v>
      </c>
      <c r="C64" s="14" t="s">
        <v>169</v>
      </c>
      <c r="D64" s="15"/>
      <c r="E64" s="16"/>
      <c r="F64" s="17">
        <v>24348.42</v>
      </c>
      <c r="G64" s="18"/>
      <c r="H64" s="17"/>
      <c r="I64" s="18"/>
      <c r="J64" s="17">
        <v>-5357.81</v>
      </c>
      <c r="K64" s="18"/>
      <c r="L64" s="17">
        <v>-5685.14</v>
      </c>
      <c r="M64" s="18"/>
      <c r="N64" s="17">
        <v>-6652.71</v>
      </c>
      <c r="O64" s="18"/>
      <c r="P64" s="18"/>
      <c r="Q64" s="18"/>
      <c r="R64" s="17"/>
      <c r="S64" s="18"/>
      <c r="T64" s="18"/>
      <c r="U64" s="18"/>
      <c r="V64" s="18"/>
      <c r="W64" s="18"/>
      <c r="X64" s="18"/>
      <c r="Y64" s="18"/>
      <c r="Z64" s="17">
        <f>+F64+H64+J64+L64+N64+P64+R64+T64+V64+X64</f>
        <v>6652.7599999999975</v>
      </c>
      <c r="AA64" s="26">
        <f t="shared" si="20"/>
        <v>0</v>
      </c>
      <c r="AB64" s="115"/>
    </row>
    <row r="65" spans="1:28" ht="22.5" customHeight="1" x14ac:dyDescent="0.25">
      <c r="A65" s="2"/>
      <c r="B65" s="100"/>
      <c r="C65" s="14"/>
      <c r="D65" s="15"/>
      <c r="E65" s="16"/>
      <c r="F65" s="17"/>
      <c r="G65" s="18"/>
      <c r="H65" s="17"/>
      <c r="I65" s="18"/>
      <c r="J65" s="17"/>
      <c r="K65" s="18"/>
      <c r="L65" s="17"/>
      <c r="M65" s="18"/>
      <c r="N65" s="17"/>
      <c r="O65" s="18"/>
      <c r="P65" s="18"/>
      <c r="Q65" s="18"/>
      <c r="R65" s="17"/>
      <c r="S65" s="18"/>
      <c r="T65" s="18"/>
      <c r="U65" s="18"/>
      <c r="V65" s="18"/>
      <c r="W65" s="18"/>
      <c r="X65" s="18"/>
      <c r="Y65" s="18"/>
      <c r="Z65" s="17">
        <f t="shared" si="19"/>
        <v>0</v>
      </c>
      <c r="AA65" s="26">
        <f t="shared" si="20"/>
        <v>0</v>
      </c>
      <c r="AB65" s="115"/>
    </row>
    <row r="66" spans="1:28" ht="22.5" customHeight="1" x14ac:dyDescent="0.25">
      <c r="A66" s="2"/>
      <c r="B66" s="100"/>
      <c r="C66" s="141"/>
      <c r="D66" s="142"/>
      <c r="E66" s="16"/>
      <c r="F66" s="17"/>
      <c r="G66" s="18"/>
      <c r="H66" s="17"/>
      <c r="I66" s="18"/>
      <c r="J66" s="17"/>
      <c r="K66" s="18"/>
      <c r="L66" s="17"/>
      <c r="M66" s="18"/>
      <c r="N66" s="17"/>
      <c r="O66" s="18"/>
      <c r="P66" s="18"/>
      <c r="Q66" s="18"/>
      <c r="R66" s="17"/>
      <c r="S66" s="18"/>
      <c r="T66" s="18"/>
      <c r="U66" s="18"/>
      <c r="V66" s="18"/>
      <c r="W66" s="18"/>
      <c r="X66" s="18"/>
      <c r="Y66" s="18"/>
      <c r="Z66" s="17">
        <f t="shared" si="19"/>
        <v>0</v>
      </c>
      <c r="AA66" s="26">
        <f t="shared" si="20"/>
        <v>0</v>
      </c>
      <c r="AB66" s="27"/>
    </row>
    <row r="67" spans="1:28" ht="22.5" customHeight="1" thickBot="1" x14ac:dyDescent="0.3">
      <c r="A67" s="2"/>
      <c r="B67" s="100"/>
      <c r="C67" s="141"/>
      <c r="D67" s="142"/>
      <c r="E67" s="21" t="s">
        <v>23</v>
      </c>
      <c r="F67" s="22">
        <f>SUM(F43:F66)</f>
        <v>1428242.14</v>
      </c>
      <c r="G67" s="23">
        <f>SUM(G43:G66)</f>
        <v>8807515.7799999993</v>
      </c>
      <c r="H67" s="22">
        <f t="shared" ref="H67" si="23">SUM(H43:H66)</f>
        <v>-404208.41</v>
      </c>
      <c r="I67" s="23">
        <f t="shared" ref="I67" si="24">SUM(I43:I66)</f>
        <v>-2194235.69</v>
      </c>
      <c r="J67" s="22">
        <f t="shared" ref="J67" si="25">SUM(J43:J66)</f>
        <v>-5357.81</v>
      </c>
      <c r="K67" s="23">
        <f t="shared" ref="K67" si="26">SUM(K43:K66)</f>
        <v>-241773.54</v>
      </c>
      <c r="L67" s="22">
        <f t="shared" ref="L67" si="27">SUM(L43:L66)</f>
        <v>-5685.14</v>
      </c>
      <c r="M67" s="23">
        <f t="shared" ref="M67" si="28">SUM(M43:M66)</f>
        <v>-97248.52</v>
      </c>
      <c r="N67" s="22">
        <f t="shared" ref="N67" si="29">SUM(N43:N66)</f>
        <v>-6652.71</v>
      </c>
      <c r="O67" s="23">
        <f t="shared" ref="O67" si="30">SUM(O43:O66)</f>
        <v>-129772.83</v>
      </c>
      <c r="P67" s="23"/>
      <c r="Q67" s="23">
        <f>SUM(Q47:Q66)</f>
        <v>-662080.39</v>
      </c>
      <c r="R67" s="22">
        <f t="shared" ref="R67:Y67" si="31">SUM(R43:R66)</f>
        <v>0</v>
      </c>
      <c r="S67" s="23">
        <f t="shared" si="31"/>
        <v>0</v>
      </c>
      <c r="T67" s="22">
        <f t="shared" si="31"/>
        <v>0</v>
      </c>
      <c r="U67" s="23">
        <f t="shared" si="31"/>
        <v>0</v>
      </c>
      <c r="V67" s="22">
        <f t="shared" si="31"/>
        <v>0</v>
      </c>
      <c r="W67" s="23">
        <f t="shared" si="31"/>
        <v>0</v>
      </c>
      <c r="X67" s="22">
        <f t="shared" si="31"/>
        <v>0</v>
      </c>
      <c r="Y67" s="23">
        <f t="shared" si="31"/>
        <v>0</v>
      </c>
      <c r="Z67" s="22">
        <f>SUM(Z43:Z66)</f>
        <v>1006338.0700000001</v>
      </c>
      <c r="AA67" s="23">
        <f>SUM(AA43:AA66)</f>
        <v>5482404.8100000005</v>
      </c>
    </row>
    <row r="68" spans="1:28" ht="27" customHeight="1" thickTop="1" x14ac:dyDescent="0.25">
      <c r="A68" s="3"/>
      <c r="B68" s="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19"/>
      <c r="AA68" s="118"/>
    </row>
    <row r="69" spans="1:28" ht="21" x14ac:dyDescent="0.35">
      <c r="A69" s="11" t="s">
        <v>52</v>
      </c>
      <c r="B69" s="11"/>
    </row>
    <row r="70" spans="1:28" ht="35.25" customHeight="1" x14ac:dyDescent="0.25">
      <c r="A70" s="143" t="s">
        <v>8</v>
      </c>
      <c r="B70" s="146" t="s">
        <v>129</v>
      </c>
      <c r="C70" s="143" t="s">
        <v>9</v>
      </c>
      <c r="D70" s="143"/>
      <c r="E70" s="146" t="s">
        <v>12</v>
      </c>
      <c r="F70" s="143" t="s">
        <v>2</v>
      </c>
      <c r="G70" s="143"/>
      <c r="H70" s="143" t="s">
        <v>5</v>
      </c>
      <c r="I70" s="143"/>
      <c r="J70" s="143" t="s">
        <v>6</v>
      </c>
      <c r="K70" s="143"/>
      <c r="L70" s="143"/>
      <c r="M70" s="143"/>
      <c r="N70" s="143"/>
      <c r="O70" s="143"/>
      <c r="P70" s="143"/>
      <c r="Q70" s="143"/>
      <c r="R70" s="144"/>
      <c r="S70" s="145"/>
      <c r="T70" s="144"/>
      <c r="U70" s="145"/>
      <c r="V70" s="144"/>
      <c r="W70" s="145"/>
      <c r="X70" s="144"/>
      <c r="Y70" s="145"/>
      <c r="Z70" s="143" t="s">
        <v>7</v>
      </c>
      <c r="AA70" s="143"/>
      <c r="AB70" s="146" t="s">
        <v>68</v>
      </c>
    </row>
    <row r="71" spans="1:28" ht="30.75" customHeight="1" x14ac:dyDescent="0.25">
      <c r="A71" s="143"/>
      <c r="B71" s="148"/>
      <c r="C71" s="143"/>
      <c r="D71" s="144"/>
      <c r="E71" s="148"/>
      <c r="F71" s="4" t="s">
        <v>3</v>
      </c>
      <c r="G71" s="4" t="s">
        <v>4</v>
      </c>
      <c r="H71" s="4" t="s">
        <v>3</v>
      </c>
      <c r="I71" s="4" t="s">
        <v>4</v>
      </c>
      <c r="J71" s="4" t="s">
        <v>3</v>
      </c>
      <c r="K71" s="4" t="s">
        <v>4</v>
      </c>
      <c r="L71" s="4" t="s">
        <v>3</v>
      </c>
      <c r="M71" s="4" t="s">
        <v>4</v>
      </c>
      <c r="N71" s="4" t="s">
        <v>3</v>
      </c>
      <c r="O71" s="4" t="s">
        <v>4</v>
      </c>
      <c r="P71" s="4" t="s">
        <v>3</v>
      </c>
      <c r="Q71" s="4" t="s">
        <v>4</v>
      </c>
      <c r="R71" s="4"/>
      <c r="S71" s="4"/>
      <c r="T71" s="4"/>
      <c r="U71" s="4"/>
      <c r="V71" s="4"/>
      <c r="W71" s="4"/>
      <c r="X71" s="4"/>
      <c r="Y71" s="4"/>
      <c r="Z71" s="4" t="s">
        <v>3</v>
      </c>
      <c r="AA71" s="4" t="s">
        <v>4</v>
      </c>
      <c r="AB71" s="147"/>
    </row>
    <row r="72" spans="1:28" ht="60" customHeight="1" x14ac:dyDescent="0.25">
      <c r="A72" s="2">
        <v>20548383014</v>
      </c>
      <c r="B72" s="105" t="s">
        <v>142</v>
      </c>
      <c r="C72" s="137" t="s">
        <v>19</v>
      </c>
      <c r="D72" s="138"/>
      <c r="E72" s="16"/>
      <c r="F72" s="17">
        <v>15340</v>
      </c>
      <c r="G72" s="18">
        <v>0</v>
      </c>
      <c r="H72" s="17">
        <v>-9204</v>
      </c>
      <c r="I72" s="18"/>
      <c r="J72" s="17">
        <v>-3068</v>
      </c>
      <c r="K72" s="18"/>
      <c r="L72" s="17"/>
      <c r="M72" s="18"/>
      <c r="N72" s="17"/>
      <c r="O72" s="18"/>
      <c r="P72" s="17"/>
      <c r="Q72" s="18"/>
      <c r="R72" s="18"/>
      <c r="S72" s="18"/>
      <c r="T72" s="18"/>
      <c r="U72" s="18"/>
      <c r="V72" s="18"/>
      <c r="W72" s="18"/>
      <c r="X72" s="18"/>
      <c r="Y72" s="18"/>
      <c r="Z72" s="17">
        <f t="shared" ref="Z72:Z85" si="32">+F72+H72+J72+L72+N72+P72+R72+T72+V72+X72</f>
        <v>3068</v>
      </c>
      <c r="AA72" s="18">
        <f t="shared" ref="AA72:AA85" si="33">+G72+I72+K72+M72+O72+Q72+S72+U72+W72+Y72</f>
        <v>0</v>
      </c>
      <c r="AB72" s="120" t="s">
        <v>94</v>
      </c>
    </row>
    <row r="73" spans="1:28" ht="51" customHeight="1" x14ac:dyDescent="0.25">
      <c r="A73" s="2">
        <v>20513958839</v>
      </c>
      <c r="B73" s="127" t="s">
        <v>179</v>
      </c>
      <c r="C73" s="137" t="s">
        <v>20</v>
      </c>
      <c r="D73" s="138"/>
      <c r="E73" s="16"/>
      <c r="F73" s="17"/>
      <c r="G73" s="18"/>
      <c r="H73" s="17"/>
      <c r="I73" s="18"/>
      <c r="J73" s="17"/>
      <c r="K73" s="18"/>
      <c r="L73" s="17"/>
      <c r="M73" s="18"/>
      <c r="N73" s="17"/>
      <c r="O73" s="18"/>
      <c r="P73" s="17"/>
      <c r="Q73" s="18"/>
      <c r="R73" s="18"/>
      <c r="S73" s="18"/>
      <c r="T73" s="18"/>
      <c r="U73" s="18"/>
      <c r="V73" s="18"/>
      <c r="W73" s="18"/>
      <c r="X73" s="18"/>
      <c r="Y73" s="18"/>
      <c r="Z73" s="17">
        <f t="shared" si="32"/>
        <v>0</v>
      </c>
      <c r="AA73" s="18">
        <f t="shared" si="33"/>
        <v>0</v>
      </c>
      <c r="AB73" s="155" t="s">
        <v>84</v>
      </c>
    </row>
    <row r="74" spans="1:28" ht="30" customHeight="1" x14ac:dyDescent="0.25">
      <c r="A74" s="2"/>
      <c r="B74" s="100"/>
      <c r="C74" s="141" t="s">
        <v>41</v>
      </c>
      <c r="D74" s="142"/>
      <c r="E74" s="16"/>
      <c r="F74" s="17">
        <v>16800</v>
      </c>
      <c r="G74" s="18"/>
      <c r="H74" s="17">
        <v>-9912</v>
      </c>
      <c r="I74" s="18"/>
      <c r="J74" s="17"/>
      <c r="K74" s="18"/>
      <c r="L74" s="17"/>
      <c r="M74" s="18"/>
      <c r="N74" s="17"/>
      <c r="O74" s="18"/>
      <c r="P74" s="17"/>
      <c r="Q74" s="18"/>
      <c r="R74" s="18"/>
      <c r="S74" s="18"/>
      <c r="T74" s="18"/>
      <c r="U74" s="18"/>
      <c r="V74" s="18"/>
      <c r="W74" s="18"/>
      <c r="X74" s="18"/>
      <c r="Y74" s="18"/>
      <c r="Z74" s="17">
        <f t="shared" si="32"/>
        <v>6888</v>
      </c>
      <c r="AA74" s="18">
        <f t="shared" si="33"/>
        <v>0</v>
      </c>
      <c r="AB74" s="156"/>
    </row>
    <row r="75" spans="1:28" ht="30" customHeight="1" x14ac:dyDescent="0.25">
      <c r="A75" s="2"/>
      <c r="B75" s="100"/>
      <c r="C75" s="141"/>
      <c r="D75" s="142"/>
      <c r="E75" s="16"/>
      <c r="F75" s="17"/>
      <c r="G75" s="18"/>
      <c r="H75" s="17"/>
      <c r="I75" s="18"/>
      <c r="J75" s="17"/>
      <c r="K75" s="18"/>
      <c r="L75" s="17"/>
      <c r="M75" s="18"/>
      <c r="N75" s="17"/>
      <c r="O75" s="18"/>
      <c r="P75" s="17"/>
      <c r="Q75" s="18"/>
      <c r="R75" s="18"/>
      <c r="S75" s="18"/>
      <c r="T75" s="18"/>
      <c r="U75" s="18"/>
      <c r="V75" s="18"/>
      <c r="W75" s="18"/>
      <c r="X75" s="18"/>
      <c r="Y75" s="18"/>
      <c r="Z75" s="17">
        <f t="shared" si="32"/>
        <v>0</v>
      </c>
      <c r="AA75" s="18">
        <f t="shared" si="33"/>
        <v>0</v>
      </c>
      <c r="AB75" s="121"/>
    </row>
    <row r="76" spans="1:28" ht="22.5" customHeight="1" x14ac:dyDescent="0.25">
      <c r="A76" s="2">
        <v>10093717223</v>
      </c>
      <c r="B76" s="104" t="s">
        <v>186</v>
      </c>
      <c r="C76" s="137" t="s">
        <v>111</v>
      </c>
      <c r="D76" s="138"/>
      <c r="E76" s="16"/>
      <c r="F76" s="17"/>
      <c r="G76" s="18">
        <v>11800</v>
      </c>
      <c r="H76" s="17"/>
      <c r="I76" s="18">
        <v>-11800</v>
      </c>
      <c r="J76" s="17"/>
      <c r="K76" s="18"/>
      <c r="L76" s="17"/>
      <c r="M76" s="18"/>
      <c r="N76" s="17"/>
      <c r="O76" s="18"/>
      <c r="P76" s="17"/>
      <c r="Q76" s="18"/>
      <c r="R76" s="18"/>
      <c r="S76" s="18"/>
      <c r="T76" s="18"/>
      <c r="U76" s="18"/>
      <c r="V76" s="18"/>
      <c r="W76" s="18"/>
      <c r="X76" s="18"/>
      <c r="Y76" s="18"/>
      <c r="Z76" s="17">
        <f t="shared" si="32"/>
        <v>0</v>
      </c>
      <c r="AA76" s="18">
        <f t="shared" si="33"/>
        <v>0</v>
      </c>
      <c r="AB76" s="121" t="s">
        <v>112</v>
      </c>
    </row>
    <row r="77" spans="1:28" ht="22.5" customHeight="1" x14ac:dyDescent="0.25">
      <c r="A77" s="2"/>
      <c r="B77" s="104"/>
      <c r="C77" s="141" t="s">
        <v>133</v>
      </c>
      <c r="D77" s="142"/>
      <c r="E77" s="16"/>
      <c r="F77" s="17"/>
      <c r="G77" s="18"/>
      <c r="H77" s="17"/>
      <c r="I77" s="18"/>
      <c r="J77" s="17"/>
      <c r="K77" s="18"/>
      <c r="L77" s="17"/>
      <c r="M77" s="18"/>
      <c r="N77" s="17"/>
      <c r="O77" s="18"/>
      <c r="P77" s="17"/>
      <c r="Q77" s="18"/>
      <c r="R77" s="18"/>
      <c r="S77" s="18"/>
      <c r="T77" s="18"/>
      <c r="U77" s="18"/>
      <c r="V77" s="18"/>
      <c r="W77" s="18"/>
      <c r="X77" s="18"/>
      <c r="Y77" s="18"/>
      <c r="Z77" s="17">
        <f t="shared" si="32"/>
        <v>0</v>
      </c>
      <c r="AA77" s="18">
        <f t="shared" si="33"/>
        <v>0</v>
      </c>
      <c r="AB77" s="121"/>
    </row>
    <row r="78" spans="1:28" ht="22.5" customHeight="1" x14ac:dyDescent="0.25">
      <c r="A78" s="2"/>
      <c r="B78" s="104"/>
      <c r="C78" s="141"/>
      <c r="D78" s="142"/>
      <c r="E78" s="16"/>
      <c r="F78" s="17"/>
      <c r="G78" s="18"/>
      <c r="H78" s="17"/>
      <c r="I78" s="18"/>
      <c r="J78" s="17"/>
      <c r="K78" s="18"/>
      <c r="L78" s="17"/>
      <c r="M78" s="18"/>
      <c r="N78" s="17"/>
      <c r="O78" s="18"/>
      <c r="P78" s="17"/>
      <c r="Q78" s="18"/>
      <c r="R78" s="18"/>
      <c r="S78" s="18"/>
      <c r="T78" s="18"/>
      <c r="U78" s="18"/>
      <c r="V78" s="18"/>
      <c r="W78" s="18"/>
      <c r="X78" s="18"/>
      <c r="Y78" s="18"/>
      <c r="Z78" s="17">
        <f t="shared" si="32"/>
        <v>0</v>
      </c>
      <c r="AA78" s="18">
        <f t="shared" si="33"/>
        <v>0</v>
      </c>
      <c r="AB78" s="121"/>
    </row>
    <row r="79" spans="1:28" ht="22.5" customHeight="1" x14ac:dyDescent="0.25">
      <c r="A79" s="2">
        <v>10093717223</v>
      </c>
      <c r="B79" s="104" t="s">
        <v>185</v>
      </c>
      <c r="C79" s="137" t="s">
        <v>111</v>
      </c>
      <c r="D79" s="138"/>
      <c r="E79" s="16"/>
      <c r="F79" s="17"/>
      <c r="G79" s="18">
        <v>35187.599999999999</v>
      </c>
      <c r="H79" s="17"/>
      <c r="I79" s="18">
        <v>-35187.599999999999</v>
      </c>
      <c r="J79" s="17"/>
      <c r="K79" s="18"/>
      <c r="L79" s="17"/>
      <c r="M79" s="18"/>
      <c r="N79" s="17"/>
      <c r="O79" s="18"/>
      <c r="P79" s="17"/>
      <c r="Q79" s="18"/>
      <c r="R79" s="18"/>
      <c r="S79" s="18"/>
      <c r="T79" s="18"/>
      <c r="U79" s="18"/>
      <c r="V79" s="18"/>
      <c r="W79" s="18"/>
      <c r="X79" s="18"/>
      <c r="Y79" s="18"/>
      <c r="Z79" s="17">
        <f t="shared" si="32"/>
        <v>0</v>
      </c>
      <c r="AA79" s="18">
        <f t="shared" si="33"/>
        <v>0</v>
      </c>
      <c r="AB79" s="121"/>
    </row>
    <row r="80" spans="1:28" ht="22.5" customHeight="1" x14ac:dyDescent="0.25">
      <c r="A80" s="2"/>
      <c r="B80" s="104"/>
      <c r="C80" s="139" t="s">
        <v>134</v>
      </c>
      <c r="D80" s="140"/>
      <c r="E80" s="16"/>
      <c r="F80" s="17"/>
      <c r="G80" s="18"/>
      <c r="H80" s="17"/>
      <c r="I80" s="18"/>
      <c r="J80" s="17"/>
      <c r="K80" s="18"/>
      <c r="L80" s="17"/>
      <c r="M80" s="18"/>
      <c r="N80" s="17"/>
      <c r="O80" s="18"/>
      <c r="P80" s="17"/>
      <c r="Q80" s="18"/>
      <c r="R80" s="18"/>
      <c r="S80" s="18"/>
      <c r="T80" s="18"/>
      <c r="U80" s="18"/>
      <c r="V80" s="18"/>
      <c r="W80" s="18"/>
      <c r="X80" s="18"/>
      <c r="Y80" s="18"/>
      <c r="Z80" s="17">
        <f t="shared" si="32"/>
        <v>0</v>
      </c>
      <c r="AA80" s="18">
        <f t="shared" si="33"/>
        <v>0</v>
      </c>
      <c r="AB80" s="121"/>
    </row>
    <row r="81" spans="1:28" ht="22.5" customHeight="1" x14ac:dyDescent="0.25">
      <c r="A81" s="2"/>
      <c r="B81" s="100"/>
      <c r="C81" s="141"/>
      <c r="D81" s="142"/>
      <c r="E81" s="16"/>
      <c r="F81" s="17"/>
      <c r="G81" s="18"/>
      <c r="H81" s="17"/>
      <c r="I81" s="18"/>
      <c r="J81" s="17"/>
      <c r="K81" s="18"/>
      <c r="L81" s="17"/>
      <c r="M81" s="18"/>
      <c r="N81" s="17"/>
      <c r="O81" s="18"/>
      <c r="P81" s="17"/>
      <c r="Q81" s="18"/>
      <c r="R81" s="18"/>
      <c r="S81" s="18"/>
      <c r="T81" s="18"/>
      <c r="U81" s="18"/>
      <c r="V81" s="18"/>
      <c r="W81" s="18"/>
      <c r="X81" s="18"/>
      <c r="Y81" s="18"/>
      <c r="Z81" s="17">
        <f t="shared" si="32"/>
        <v>0</v>
      </c>
      <c r="AA81" s="18">
        <f t="shared" si="33"/>
        <v>0</v>
      </c>
      <c r="AB81" s="121"/>
    </row>
    <row r="82" spans="1:28" ht="22.5" hidden="1" customHeight="1" x14ac:dyDescent="0.25">
      <c r="A82" s="2"/>
      <c r="B82" s="100"/>
      <c r="C82" s="141"/>
      <c r="D82" s="142"/>
      <c r="E82" s="16"/>
      <c r="F82" s="17"/>
      <c r="G82" s="18"/>
      <c r="H82" s="17"/>
      <c r="I82" s="18"/>
      <c r="J82" s="17"/>
      <c r="K82" s="18"/>
      <c r="L82" s="17"/>
      <c r="M82" s="18"/>
      <c r="N82" s="17"/>
      <c r="O82" s="18"/>
      <c r="P82" s="17"/>
      <c r="Q82" s="18"/>
      <c r="R82" s="18"/>
      <c r="S82" s="18"/>
      <c r="T82" s="18"/>
      <c r="U82" s="18"/>
      <c r="V82" s="18"/>
      <c r="W82" s="18"/>
      <c r="X82" s="18"/>
      <c r="Y82" s="18"/>
      <c r="Z82" s="17">
        <f t="shared" si="32"/>
        <v>0</v>
      </c>
      <c r="AA82" s="18">
        <f t="shared" si="33"/>
        <v>0</v>
      </c>
      <c r="AB82" s="121"/>
    </row>
    <row r="83" spans="1:28" ht="22.5" hidden="1" customHeight="1" x14ac:dyDescent="0.25">
      <c r="A83" s="2"/>
      <c r="B83" s="100"/>
      <c r="C83" s="141"/>
      <c r="D83" s="142"/>
      <c r="E83" s="16"/>
      <c r="F83" s="17"/>
      <c r="G83" s="18"/>
      <c r="H83" s="17"/>
      <c r="I83" s="18"/>
      <c r="J83" s="17"/>
      <c r="K83" s="18"/>
      <c r="L83" s="17"/>
      <c r="M83" s="18"/>
      <c r="N83" s="17"/>
      <c r="O83" s="18"/>
      <c r="P83" s="17"/>
      <c r="Q83" s="18"/>
      <c r="R83" s="18"/>
      <c r="S83" s="18"/>
      <c r="T83" s="18"/>
      <c r="U83" s="18"/>
      <c r="V83" s="18"/>
      <c r="W83" s="18"/>
      <c r="X83" s="18"/>
      <c r="Y83" s="18"/>
      <c r="Z83" s="17">
        <f t="shared" si="32"/>
        <v>0</v>
      </c>
      <c r="AA83" s="18">
        <f t="shared" si="33"/>
        <v>0</v>
      </c>
      <c r="AB83" s="121"/>
    </row>
    <row r="84" spans="1:28" ht="22.5" customHeight="1" x14ac:dyDescent="0.25">
      <c r="A84" s="2">
        <v>10728594841</v>
      </c>
      <c r="B84" s="100"/>
      <c r="C84" s="137" t="s">
        <v>166</v>
      </c>
      <c r="D84" s="138"/>
      <c r="E84" s="16"/>
      <c r="F84" s="17">
        <v>320</v>
      </c>
      <c r="G84" s="18"/>
      <c r="H84" s="112">
        <f>-120-200</f>
        <v>-320</v>
      </c>
      <c r="I84" s="113"/>
      <c r="J84" s="112"/>
      <c r="K84" s="113"/>
      <c r="L84" s="112"/>
      <c r="M84" s="113"/>
      <c r="N84" s="112"/>
      <c r="O84" s="113"/>
      <c r="P84" s="112"/>
      <c r="Q84" s="113"/>
      <c r="R84" s="113"/>
      <c r="S84" s="113"/>
      <c r="T84" s="113"/>
      <c r="U84" s="113"/>
      <c r="V84" s="113"/>
      <c r="W84" s="113"/>
      <c r="X84" s="113"/>
      <c r="Y84" s="113"/>
      <c r="Z84" s="17">
        <f t="shared" si="32"/>
        <v>0</v>
      </c>
      <c r="AA84" s="18">
        <f t="shared" si="33"/>
        <v>0</v>
      </c>
      <c r="AB84" s="121"/>
    </row>
    <row r="85" spans="1:28" ht="22.5" customHeight="1" x14ac:dyDescent="0.25">
      <c r="A85" s="2"/>
      <c r="B85" s="100"/>
      <c r="C85" s="139" t="s">
        <v>167</v>
      </c>
      <c r="D85" s="140"/>
      <c r="E85" s="16"/>
      <c r="F85" s="17"/>
      <c r="G85" s="18"/>
      <c r="H85" s="17"/>
      <c r="I85" s="113"/>
      <c r="J85" s="112"/>
      <c r="K85" s="113"/>
      <c r="L85" s="112"/>
      <c r="M85" s="113"/>
      <c r="N85" s="112"/>
      <c r="O85" s="113"/>
      <c r="P85" s="112"/>
      <c r="Q85" s="113"/>
      <c r="R85" s="113"/>
      <c r="S85" s="113"/>
      <c r="T85" s="113"/>
      <c r="U85" s="113"/>
      <c r="V85" s="113"/>
      <c r="W85" s="113"/>
      <c r="X85" s="113"/>
      <c r="Y85" s="113"/>
      <c r="Z85" s="17">
        <f t="shared" si="32"/>
        <v>0</v>
      </c>
      <c r="AA85" s="18">
        <f t="shared" si="33"/>
        <v>0</v>
      </c>
      <c r="AB85" s="121"/>
    </row>
    <row r="86" spans="1:28" ht="22.5" customHeight="1" x14ac:dyDescent="0.25">
      <c r="A86" s="2"/>
      <c r="B86" s="100"/>
      <c r="C86" s="42"/>
      <c r="D86" s="15"/>
      <c r="E86" s="16"/>
      <c r="F86" s="112"/>
      <c r="G86" s="113"/>
      <c r="H86" s="112"/>
      <c r="I86" s="113"/>
      <c r="J86" s="112"/>
      <c r="K86" s="113"/>
      <c r="L86" s="112"/>
      <c r="M86" s="113"/>
      <c r="N86" s="112"/>
      <c r="O86" s="113"/>
      <c r="P86" s="112"/>
      <c r="Q86" s="113"/>
      <c r="R86" s="113"/>
      <c r="S86" s="113"/>
      <c r="T86" s="113"/>
      <c r="U86" s="113"/>
      <c r="V86" s="113"/>
      <c r="W86" s="113"/>
      <c r="X86" s="113"/>
      <c r="Y86" s="113"/>
      <c r="Z86" s="17">
        <f t="shared" ref="Z86:Z89" si="34">+F86+H86+J86+L86+N86+P86+R86+T86+V86+X86</f>
        <v>0</v>
      </c>
      <c r="AA86" s="18">
        <f t="shared" ref="AA86:AA89" si="35">+G86+I86+K86+M86+O86+Q86+S86+U86+W86+Y86</f>
        <v>0</v>
      </c>
      <c r="AB86" s="121"/>
    </row>
    <row r="87" spans="1:28" ht="22.5" customHeight="1" x14ac:dyDescent="0.25">
      <c r="A87" s="2"/>
      <c r="B87" s="100"/>
      <c r="C87" s="14"/>
      <c r="D87" s="15"/>
      <c r="E87" s="16"/>
      <c r="F87" s="112"/>
      <c r="G87" s="113"/>
      <c r="H87" s="112"/>
      <c r="I87" s="113"/>
      <c r="J87" s="112"/>
      <c r="K87" s="113"/>
      <c r="L87" s="112"/>
      <c r="M87" s="113"/>
      <c r="N87" s="112"/>
      <c r="O87" s="113"/>
      <c r="P87" s="112"/>
      <c r="Q87" s="113"/>
      <c r="R87" s="113"/>
      <c r="S87" s="113"/>
      <c r="T87" s="113"/>
      <c r="U87" s="113"/>
      <c r="V87" s="113"/>
      <c r="W87" s="113"/>
      <c r="X87" s="113"/>
      <c r="Y87" s="113"/>
      <c r="Z87" s="17">
        <f t="shared" si="34"/>
        <v>0</v>
      </c>
      <c r="AA87" s="18">
        <f t="shared" si="35"/>
        <v>0</v>
      </c>
      <c r="AB87" s="121"/>
    </row>
    <row r="88" spans="1:28" ht="22.5" customHeight="1" x14ac:dyDescent="0.25">
      <c r="A88" s="2"/>
      <c r="B88" s="100"/>
      <c r="C88" s="14"/>
      <c r="D88" s="15"/>
      <c r="E88" s="16"/>
      <c r="F88" s="112"/>
      <c r="G88" s="113"/>
      <c r="H88" s="112"/>
      <c r="I88" s="113"/>
      <c r="J88" s="112"/>
      <c r="K88" s="113"/>
      <c r="L88" s="112"/>
      <c r="M88" s="113"/>
      <c r="N88" s="112"/>
      <c r="O88" s="113"/>
      <c r="P88" s="112"/>
      <c r="Q88" s="113"/>
      <c r="R88" s="113"/>
      <c r="S88" s="113"/>
      <c r="T88" s="113"/>
      <c r="U88" s="113"/>
      <c r="V88" s="113"/>
      <c r="W88" s="113"/>
      <c r="X88" s="113"/>
      <c r="Y88" s="113"/>
      <c r="Z88" s="17">
        <f t="shared" si="34"/>
        <v>0</v>
      </c>
      <c r="AA88" s="18">
        <f t="shared" si="35"/>
        <v>0</v>
      </c>
      <c r="AB88" s="121"/>
    </row>
    <row r="89" spans="1:28" ht="22.5" customHeight="1" x14ac:dyDescent="0.25">
      <c r="A89" s="2"/>
      <c r="B89" s="100"/>
      <c r="C89" s="141"/>
      <c r="D89" s="142"/>
      <c r="E89" s="16"/>
      <c r="F89" s="112"/>
      <c r="G89" s="113"/>
      <c r="H89" s="112"/>
      <c r="I89" s="113"/>
      <c r="J89" s="112"/>
      <c r="K89" s="113"/>
      <c r="L89" s="112"/>
      <c r="M89" s="113"/>
      <c r="N89" s="112"/>
      <c r="O89" s="113"/>
      <c r="P89" s="112"/>
      <c r="Q89" s="113"/>
      <c r="R89" s="113"/>
      <c r="S89" s="113"/>
      <c r="T89" s="113"/>
      <c r="U89" s="113"/>
      <c r="V89" s="113"/>
      <c r="W89" s="113"/>
      <c r="X89" s="113"/>
      <c r="Y89" s="113"/>
      <c r="Z89" s="17">
        <f t="shared" si="34"/>
        <v>0</v>
      </c>
      <c r="AA89" s="18">
        <f t="shared" si="35"/>
        <v>0</v>
      </c>
      <c r="AB89" s="121"/>
    </row>
    <row r="90" spans="1:28" ht="22.5" customHeight="1" thickBot="1" x14ac:dyDescent="0.3">
      <c r="A90" s="2"/>
      <c r="B90" s="100"/>
      <c r="C90" s="141"/>
      <c r="D90" s="142"/>
      <c r="E90" s="21" t="s">
        <v>23</v>
      </c>
      <c r="F90" s="22">
        <f>SUM(F72:F83)</f>
        <v>32140</v>
      </c>
      <c r="G90" s="23">
        <f>SUM(G72:G83)</f>
        <v>46987.6</v>
      </c>
      <c r="H90" s="22">
        <f t="shared" ref="H90" si="36">SUM(H72:H83)</f>
        <v>-19116</v>
      </c>
      <c r="I90" s="23">
        <f t="shared" ref="I90" si="37">SUM(I72:I83)</f>
        <v>-46987.6</v>
      </c>
      <c r="J90" s="22">
        <f t="shared" ref="J90" si="38">SUM(J72:J83)</f>
        <v>-3068</v>
      </c>
      <c r="K90" s="23">
        <f t="shared" ref="K90" si="39">SUM(K72:K83)</f>
        <v>0</v>
      </c>
      <c r="L90" s="22">
        <f t="shared" ref="L90" si="40">SUM(L72:L83)</f>
        <v>0</v>
      </c>
      <c r="M90" s="23">
        <f t="shared" ref="M90" si="41">SUM(M72:M83)</f>
        <v>0</v>
      </c>
      <c r="N90" s="22">
        <f t="shared" ref="N90" si="42">SUM(N72:N83)</f>
        <v>0</v>
      </c>
      <c r="O90" s="23">
        <f t="shared" ref="O90" si="43">SUM(O72:O83)</f>
        <v>0</v>
      </c>
      <c r="P90" s="22">
        <f t="shared" ref="P90:X90" si="44">SUM(P72:P83)</f>
        <v>0</v>
      </c>
      <c r="Q90" s="23">
        <f t="shared" ref="Q90:Y90" si="45">SUM(Q72:Q83)</f>
        <v>0</v>
      </c>
      <c r="R90" s="22">
        <f t="shared" si="44"/>
        <v>0</v>
      </c>
      <c r="S90" s="23">
        <f t="shared" si="45"/>
        <v>0</v>
      </c>
      <c r="T90" s="22">
        <f t="shared" si="44"/>
        <v>0</v>
      </c>
      <c r="U90" s="23">
        <f t="shared" si="45"/>
        <v>0</v>
      </c>
      <c r="V90" s="22">
        <f t="shared" si="44"/>
        <v>0</v>
      </c>
      <c r="W90" s="23">
        <f t="shared" si="45"/>
        <v>0</v>
      </c>
      <c r="X90" s="22">
        <f t="shared" si="44"/>
        <v>0</v>
      </c>
      <c r="Y90" s="23">
        <f t="shared" si="45"/>
        <v>0</v>
      </c>
      <c r="Z90" s="22">
        <f t="shared" ref="Z90" si="46">SUM(Z72:Z83)</f>
        <v>9956</v>
      </c>
      <c r="AA90" s="23">
        <f t="shared" ref="AA90" si="47">SUM(AA72:AA83)</f>
        <v>0</v>
      </c>
    </row>
    <row r="91" spans="1:28" ht="24.75" customHeight="1" thickTop="1" x14ac:dyDescent="0.25">
      <c r="A91" s="12"/>
      <c r="B91" s="12"/>
      <c r="Z91" s="9"/>
    </row>
    <row r="92" spans="1:28" ht="21" x14ac:dyDescent="0.35">
      <c r="A92" s="11" t="s">
        <v>10</v>
      </c>
      <c r="B92" s="11"/>
    </row>
    <row r="93" spans="1:28" ht="26.25" customHeight="1" x14ac:dyDescent="0.25">
      <c r="A93" s="143" t="s">
        <v>8</v>
      </c>
      <c r="B93" s="146" t="s">
        <v>129</v>
      </c>
      <c r="C93" s="143" t="s">
        <v>9</v>
      </c>
      <c r="D93" s="143"/>
      <c r="E93" s="146" t="s">
        <v>12</v>
      </c>
      <c r="F93" s="143" t="s">
        <v>2</v>
      </c>
      <c r="G93" s="143"/>
      <c r="H93" s="143" t="s">
        <v>5</v>
      </c>
      <c r="I93" s="143"/>
      <c r="J93" s="143" t="s">
        <v>6</v>
      </c>
      <c r="K93" s="143"/>
      <c r="L93" s="143"/>
      <c r="M93" s="143"/>
      <c r="N93" s="143"/>
      <c r="O93" s="143"/>
      <c r="P93" s="143"/>
      <c r="Q93" s="143"/>
      <c r="R93" s="123"/>
      <c r="S93" s="124"/>
      <c r="T93" s="123"/>
      <c r="U93" s="124"/>
      <c r="V93" s="123"/>
      <c r="W93" s="124"/>
      <c r="X93" s="123"/>
      <c r="Y93" s="124"/>
      <c r="Z93" s="143" t="s">
        <v>7</v>
      </c>
      <c r="AA93" s="143"/>
      <c r="AB93" s="146" t="s">
        <v>68</v>
      </c>
    </row>
    <row r="94" spans="1:28" ht="23.25" customHeight="1" x14ac:dyDescent="0.25">
      <c r="A94" s="143"/>
      <c r="B94" s="148"/>
      <c r="C94" s="143"/>
      <c r="D94" s="144"/>
      <c r="E94" s="148"/>
      <c r="F94" s="4" t="s">
        <v>3</v>
      </c>
      <c r="G94" s="4" t="s">
        <v>4</v>
      </c>
      <c r="H94" s="4" t="s">
        <v>3</v>
      </c>
      <c r="I94" s="4" t="s">
        <v>4</v>
      </c>
      <c r="J94" s="4" t="s">
        <v>3</v>
      </c>
      <c r="K94" s="4" t="s">
        <v>4</v>
      </c>
      <c r="L94" s="4" t="s">
        <v>3</v>
      </c>
      <c r="M94" s="4" t="s">
        <v>4</v>
      </c>
      <c r="N94" s="4" t="s">
        <v>3</v>
      </c>
      <c r="O94" s="4" t="s">
        <v>4</v>
      </c>
      <c r="P94" s="4" t="s">
        <v>3</v>
      </c>
      <c r="Q94" s="4" t="s">
        <v>4</v>
      </c>
      <c r="R94" s="4"/>
      <c r="S94" s="4"/>
      <c r="T94" s="4"/>
      <c r="U94" s="4"/>
      <c r="V94" s="4"/>
      <c r="W94" s="4"/>
      <c r="X94" s="4"/>
      <c r="Y94" s="4"/>
      <c r="Z94" s="4" t="s">
        <v>3</v>
      </c>
      <c r="AA94" s="4" t="s">
        <v>4</v>
      </c>
      <c r="AB94" s="147"/>
    </row>
    <row r="95" spans="1:28" ht="21" customHeight="1" x14ac:dyDescent="0.25">
      <c r="A95" s="2">
        <v>20602185495</v>
      </c>
      <c r="B95" s="104" t="s">
        <v>153</v>
      </c>
      <c r="C95" s="159" t="s">
        <v>14</v>
      </c>
      <c r="D95" s="160"/>
      <c r="E95" s="16"/>
      <c r="F95" s="17">
        <v>0</v>
      </c>
      <c r="G95" s="18">
        <v>0</v>
      </c>
      <c r="H95" s="17"/>
      <c r="I95" s="18"/>
      <c r="J95" s="17"/>
      <c r="K95" s="18"/>
      <c r="L95" s="17"/>
      <c r="M95" s="18"/>
      <c r="N95" s="17"/>
      <c r="O95" s="18"/>
      <c r="P95" s="17"/>
      <c r="Q95" s="18"/>
      <c r="R95" s="18"/>
      <c r="S95" s="18"/>
      <c r="T95" s="18"/>
      <c r="U95" s="18"/>
      <c r="V95" s="18"/>
      <c r="W95" s="18"/>
      <c r="X95" s="18"/>
      <c r="Y95" s="18"/>
      <c r="Z95" s="17">
        <f t="shared" ref="Z95:Z124" si="48">+F95+H95+J95+L95+N95+P95+R95+T95+V95+X95</f>
        <v>0</v>
      </c>
      <c r="AA95" s="26">
        <f t="shared" ref="AA95:AA124" si="49">+G95+I95+K95+M95+O95+Q95+S95+U95+W95+Y95</f>
        <v>0</v>
      </c>
      <c r="AB95" s="27"/>
    </row>
    <row r="96" spans="1:28" ht="21" customHeight="1" x14ac:dyDescent="0.25">
      <c r="A96" s="3"/>
      <c r="B96" s="3"/>
      <c r="C96" s="163" t="s">
        <v>42</v>
      </c>
      <c r="D96" s="164"/>
      <c r="E96" s="16"/>
      <c r="F96" s="17"/>
      <c r="G96" s="18"/>
      <c r="H96" s="17"/>
      <c r="I96" s="18"/>
      <c r="J96" s="17"/>
      <c r="K96" s="18"/>
      <c r="L96" s="17"/>
      <c r="M96" s="18"/>
      <c r="N96" s="17"/>
      <c r="O96" s="18"/>
      <c r="P96" s="17"/>
      <c r="Q96" s="18"/>
      <c r="R96" s="18"/>
      <c r="S96" s="18"/>
      <c r="T96" s="18"/>
      <c r="U96" s="18"/>
      <c r="V96" s="18"/>
      <c r="W96" s="18"/>
      <c r="X96" s="18"/>
      <c r="Y96" s="18"/>
      <c r="Z96" s="17">
        <f t="shared" si="48"/>
        <v>0</v>
      </c>
      <c r="AA96" s="26">
        <f t="shared" si="49"/>
        <v>0</v>
      </c>
      <c r="AB96" s="27" t="s">
        <v>92</v>
      </c>
    </row>
    <row r="97" spans="1:28" ht="21" customHeight="1" x14ac:dyDescent="0.25">
      <c r="A97" s="2"/>
      <c r="B97" s="100"/>
      <c r="C97" s="139" t="s">
        <v>43</v>
      </c>
      <c r="D97" s="140"/>
      <c r="E97" s="16"/>
      <c r="F97" s="17">
        <v>0</v>
      </c>
      <c r="G97" s="18">
        <v>62540</v>
      </c>
      <c r="H97" s="17"/>
      <c r="I97" s="18">
        <v>-25016</v>
      </c>
      <c r="J97" s="17"/>
      <c r="K97" s="18">
        <v>-31270</v>
      </c>
      <c r="L97" s="17"/>
      <c r="M97" s="18"/>
      <c r="N97" s="17"/>
      <c r="O97" s="18"/>
      <c r="P97" s="17"/>
      <c r="Q97" s="18"/>
      <c r="R97" s="18"/>
      <c r="S97" s="18"/>
      <c r="T97" s="18"/>
      <c r="U97" s="18"/>
      <c r="V97" s="18"/>
      <c r="W97" s="18"/>
      <c r="X97" s="18"/>
      <c r="Y97" s="18"/>
      <c r="Z97" s="17">
        <f t="shared" si="48"/>
        <v>0</v>
      </c>
      <c r="AA97" s="26">
        <f t="shared" si="49"/>
        <v>6254</v>
      </c>
      <c r="AB97" s="27" t="s">
        <v>93</v>
      </c>
    </row>
    <row r="98" spans="1:28" ht="21" customHeight="1" x14ac:dyDescent="0.25">
      <c r="A98" s="2"/>
      <c r="B98" s="100"/>
      <c r="C98" s="141"/>
      <c r="D98" s="142"/>
      <c r="E98" s="16"/>
      <c r="F98" s="17"/>
      <c r="G98" s="18"/>
      <c r="H98" s="17"/>
      <c r="I98" s="18"/>
      <c r="J98" s="17"/>
      <c r="K98" s="18"/>
      <c r="L98" s="17"/>
      <c r="M98" s="18"/>
      <c r="N98" s="17"/>
      <c r="O98" s="18"/>
      <c r="P98" s="17"/>
      <c r="Q98" s="18"/>
      <c r="R98" s="18"/>
      <c r="S98" s="18"/>
      <c r="T98" s="18"/>
      <c r="U98" s="18"/>
      <c r="V98" s="18"/>
      <c r="W98" s="18"/>
      <c r="X98" s="18"/>
      <c r="Y98" s="18"/>
      <c r="Z98" s="17">
        <f t="shared" si="48"/>
        <v>0</v>
      </c>
      <c r="AA98" s="26">
        <f t="shared" si="49"/>
        <v>0</v>
      </c>
      <c r="AB98" s="27"/>
    </row>
    <row r="99" spans="1:28" ht="21" customHeight="1" x14ac:dyDescent="0.25">
      <c r="A99" s="3">
        <v>20550877253</v>
      </c>
      <c r="B99" s="107" t="s">
        <v>131</v>
      </c>
      <c r="C99" s="159" t="s">
        <v>13</v>
      </c>
      <c r="D99" s="160"/>
      <c r="E99" s="16"/>
      <c r="F99" s="17"/>
      <c r="G99" s="18"/>
      <c r="H99" s="17"/>
      <c r="I99" s="18"/>
      <c r="J99" s="17"/>
      <c r="K99" s="18"/>
      <c r="L99" s="17"/>
      <c r="M99" s="18"/>
      <c r="N99" s="17"/>
      <c r="O99" s="18"/>
      <c r="P99" s="17"/>
      <c r="Q99" s="18"/>
      <c r="R99" s="18"/>
      <c r="S99" s="18"/>
      <c r="T99" s="18"/>
      <c r="U99" s="18"/>
      <c r="V99" s="18"/>
      <c r="W99" s="18"/>
      <c r="X99" s="18"/>
      <c r="Y99" s="18"/>
      <c r="Z99" s="17">
        <f t="shared" si="48"/>
        <v>0</v>
      </c>
      <c r="AA99" s="26">
        <f t="shared" si="49"/>
        <v>0</v>
      </c>
      <c r="AB99" s="27"/>
    </row>
    <row r="100" spans="1:28" ht="21" customHeight="1" x14ac:dyDescent="0.25">
      <c r="A100" s="2"/>
      <c r="B100" s="100"/>
      <c r="C100" s="161" t="s">
        <v>44</v>
      </c>
      <c r="D100" s="162"/>
      <c r="E100" s="16"/>
      <c r="F100" s="17"/>
      <c r="G100" s="18"/>
      <c r="H100" s="17"/>
      <c r="I100" s="18"/>
      <c r="J100" s="17"/>
      <c r="K100" s="18"/>
      <c r="L100" s="17"/>
      <c r="M100" s="18"/>
      <c r="N100" s="17"/>
      <c r="O100" s="18"/>
      <c r="P100" s="17"/>
      <c r="Q100" s="18"/>
      <c r="R100" s="18"/>
      <c r="S100" s="18"/>
      <c r="T100" s="18"/>
      <c r="U100" s="18"/>
      <c r="V100" s="18"/>
      <c r="W100" s="18"/>
      <c r="X100" s="18"/>
      <c r="Y100" s="18"/>
      <c r="Z100" s="17">
        <f t="shared" si="48"/>
        <v>0</v>
      </c>
      <c r="AA100" s="26">
        <f t="shared" si="49"/>
        <v>0</v>
      </c>
      <c r="AB100" s="27"/>
    </row>
    <row r="101" spans="1:28" ht="39.75" customHeight="1" x14ac:dyDescent="0.25">
      <c r="A101" s="2"/>
      <c r="B101" s="100"/>
      <c r="C101" s="139" t="s">
        <v>45</v>
      </c>
      <c r="D101" s="140"/>
      <c r="E101" s="16"/>
      <c r="F101" s="17">
        <v>19116</v>
      </c>
      <c r="G101" s="18"/>
      <c r="H101" s="17">
        <v>-9558</v>
      </c>
      <c r="I101" s="18"/>
      <c r="J101" s="17">
        <v>-9558</v>
      </c>
      <c r="K101" s="18"/>
      <c r="L101" s="17"/>
      <c r="M101" s="18"/>
      <c r="N101" s="17"/>
      <c r="O101" s="18"/>
      <c r="P101" s="17"/>
      <c r="Q101" s="18"/>
      <c r="R101" s="18"/>
      <c r="S101" s="18"/>
      <c r="T101" s="18"/>
      <c r="U101" s="18"/>
      <c r="V101" s="18"/>
      <c r="W101" s="18"/>
      <c r="X101" s="18"/>
      <c r="Y101" s="18"/>
      <c r="Z101" s="17">
        <f t="shared" si="48"/>
        <v>0</v>
      </c>
      <c r="AA101" s="26">
        <f t="shared" si="49"/>
        <v>0</v>
      </c>
      <c r="AB101" s="157" t="s">
        <v>85</v>
      </c>
    </row>
    <row r="102" spans="1:28" ht="33" customHeight="1" x14ac:dyDescent="0.25">
      <c r="A102" s="2"/>
      <c r="B102" s="100"/>
      <c r="C102" s="139" t="s">
        <v>46</v>
      </c>
      <c r="D102" s="140"/>
      <c r="E102" s="16"/>
      <c r="F102" s="17">
        <v>9440</v>
      </c>
      <c r="G102" s="18"/>
      <c r="H102" s="17">
        <v>-7552</v>
      </c>
      <c r="I102" s="18"/>
      <c r="J102" s="17">
        <v>-1888</v>
      </c>
      <c r="K102" s="18"/>
      <c r="L102" s="17"/>
      <c r="M102" s="18"/>
      <c r="N102" s="17"/>
      <c r="O102" s="18"/>
      <c r="P102" s="17"/>
      <c r="Q102" s="18"/>
      <c r="R102" s="18"/>
      <c r="S102" s="18"/>
      <c r="T102" s="18"/>
      <c r="U102" s="18"/>
      <c r="V102" s="18"/>
      <c r="W102" s="18"/>
      <c r="X102" s="18"/>
      <c r="Y102" s="18"/>
      <c r="Z102" s="17">
        <f t="shared" si="48"/>
        <v>0</v>
      </c>
      <c r="AA102" s="26">
        <f t="shared" si="49"/>
        <v>0</v>
      </c>
      <c r="AB102" s="158"/>
    </row>
    <row r="103" spans="1:28" ht="27" customHeight="1" x14ac:dyDescent="0.25">
      <c r="A103" s="2"/>
      <c r="B103" s="100"/>
      <c r="C103" s="161" t="s">
        <v>47</v>
      </c>
      <c r="D103" s="162"/>
      <c r="E103" s="16"/>
      <c r="F103" s="17"/>
      <c r="G103" s="18"/>
      <c r="H103" s="17"/>
      <c r="I103" s="18"/>
      <c r="J103" s="17"/>
      <c r="K103" s="18"/>
      <c r="L103" s="17"/>
      <c r="M103" s="18"/>
      <c r="N103" s="17"/>
      <c r="O103" s="18"/>
      <c r="P103" s="17"/>
      <c r="Q103" s="18"/>
      <c r="R103" s="18"/>
      <c r="S103" s="18"/>
      <c r="T103" s="18"/>
      <c r="U103" s="18"/>
      <c r="V103" s="18"/>
      <c r="W103" s="18"/>
      <c r="X103" s="18"/>
      <c r="Y103" s="18"/>
      <c r="Z103" s="17">
        <f t="shared" si="48"/>
        <v>0</v>
      </c>
      <c r="AA103" s="26">
        <f t="shared" si="49"/>
        <v>0</v>
      </c>
      <c r="AB103" s="27" t="s">
        <v>86</v>
      </c>
    </row>
    <row r="104" spans="1:28" ht="27" customHeight="1" x14ac:dyDescent="0.25">
      <c r="A104" s="2"/>
      <c r="B104" s="100"/>
      <c r="C104" s="139" t="s">
        <v>48</v>
      </c>
      <c r="D104" s="140"/>
      <c r="E104" s="16"/>
      <c r="F104" s="17">
        <v>4484</v>
      </c>
      <c r="G104" s="18"/>
      <c r="H104" s="17">
        <v>-4484</v>
      </c>
      <c r="I104" s="18"/>
      <c r="J104" s="17"/>
      <c r="K104" s="18"/>
      <c r="L104" s="17"/>
      <c r="M104" s="18"/>
      <c r="N104" s="17"/>
      <c r="O104" s="18"/>
      <c r="P104" s="17"/>
      <c r="Q104" s="18"/>
      <c r="R104" s="18"/>
      <c r="S104" s="18"/>
      <c r="T104" s="18"/>
      <c r="U104" s="18"/>
      <c r="V104" s="18"/>
      <c r="W104" s="18"/>
      <c r="X104" s="18"/>
      <c r="Y104" s="18"/>
      <c r="Z104" s="17">
        <f t="shared" si="48"/>
        <v>0</v>
      </c>
      <c r="AA104" s="26">
        <f t="shared" si="49"/>
        <v>0</v>
      </c>
      <c r="AB104" s="27"/>
    </row>
    <row r="105" spans="1:28" ht="27" customHeight="1" x14ac:dyDescent="0.25">
      <c r="A105" s="2"/>
      <c r="B105" s="100"/>
      <c r="C105" s="141"/>
      <c r="D105" s="142"/>
      <c r="E105" s="16"/>
      <c r="F105" s="17"/>
      <c r="G105" s="18"/>
      <c r="H105" s="17"/>
      <c r="I105" s="18"/>
      <c r="J105" s="17"/>
      <c r="K105" s="18"/>
      <c r="L105" s="17"/>
      <c r="M105" s="18"/>
      <c r="N105" s="17"/>
      <c r="O105" s="18"/>
      <c r="P105" s="17"/>
      <c r="Q105" s="18"/>
      <c r="R105" s="18"/>
      <c r="S105" s="18"/>
      <c r="T105" s="18"/>
      <c r="U105" s="18"/>
      <c r="V105" s="18"/>
      <c r="W105" s="18"/>
      <c r="X105" s="18"/>
      <c r="Y105" s="18"/>
      <c r="Z105" s="17">
        <f t="shared" si="48"/>
        <v>0</v>
      </c>
      <c r="AA105" s="26">
        <f t="shared" si="49"/>
        <v>0</v>
      </c>
      <c r="AB105" s="27"/>
    </row>
    <row r="106" spans="1:28" ht="28.5" customHeight="1" x14ac:dyDescent="0.25">
      <c r="A106" s="2">
        <v>10087769327</v>
      </c>
      <c r="B106" s="104" t="s">
        <v>146</v>
      </c>
      <c r="C106" s="137" t="s">
        <v>53</v>
      </c>
      <c r="D106" s="138"/>
      <c r="E106" s="16"/>
      <c r="F106" s="17"/>
      <c r="G106" s="18"/>
      <c r="H106" s="17"/>
      <c r="I106" s="18"/>
      <c r="J106" s="17"/>
      <c r="K106" s="18"/>
      <c r="L106" s="17"/>
      <c r="M106" s="18"/>
      <c r="N106" s="17"/>
      <c r="O106" s="18"/>
      <c r="P106" s="17"/>
      <c r="Q106" s="18"/>
      <c r="R106" s="18"/>
      <c r="S106" s="18"/>
      <c r="T106" s="18"/>
      <c r="U106" s="18"/>
      <c r="V106" s="18"/>
      <c r="W106" s="18"/>
      <c r="X106" s="18"/>
      <c r="Y106" s="18"/>
      <c r="Z106" s="17">
        <f t="shared" si="48"/>
        <v>0</v>
      </c>
      <c r="AA106" s="26">
        <f t="shared" si="49"/>
        <v>0</v>
      </c>
      <c r="AB106" s="27"/>
    </row>
    <row r="107" spans="1:28" ht="27.75" customHeight="1" x14ac:dyDescent="0.25">
      <c r="A107" s="2"/>
      <c r="B107" s="106" t="s">
        <v>147</v>
      </c>
      <c r="C107" s="139" t="s">
        <v>56</v>
      </c>
      <c r="D107" s="140"/>
      <c r="E107" s="16"/>
      <c r="F107" s="17"/>
      <c r="G107" s="18">
        <v>6800</v>
      </c>
      <c r="H107" s="17"/>
      <c r="I107" s="18"/>
      <c r="J107" s="17"/>
      <c r="K107" s="18"/>
      <c r="L107" s="17"/>
      <c r="M107" s="18"/>
      <c r="N107" s="17"/>
      <c r="O107" s="18"/>
      <c r="P107" s="17"/>
      <c r="Q107" s="18"/>
      <c r="R107" s="18"/>
      <c r="S107" s="18"/>
      <c r="T107" s="18"/>
      <c r="U107" s="18"/>
      <c r="V107" s="18"/>
      <c r="W107" s="18"/>
      <c r="X107" s="18"/>
      <c r="Y107" s="18"/>
      <c r="Z107" s="17">
        <f t="shared" si="48"/>
        <v>0</v>
      </c>
      <c r="AA107" s="26">
        <f t="shared" si="49"/>
        <v>6800</v>
      </c>
      <c r="AB107" s="31" t="s">
        <v>87</v>
      </c>
    </row>
    <row r="108" spans="1:28" ht="21" customHeight="1" x14ac:dyDescent="0.25">
      <c r="A108" s="2"/>
      <c r="B108" s="100"/>
      <c r="C108" s="141"/>
      <c r="D108" s="142"/>
      <c r="E108" s="16"/>
      <c r="F108" s="17"/>
      <c r="G108" s="18"/>
      <c r="H108" s="17"/>
      <c r="I108" s="18"/>
      <c r="J108" s="17"/>
      <c r="K108" s="18"/>
      <c r="L108" s="17"/>
      <c r="M108" s="18"/>
      <c r="N108" s="17"/>
      <c r="O108" s="18"/>
      <c r="P108" s="17"/>
      <c r="Q108" s="18"/>
      <c r="R108" s="18"/>
      <c r="S108" s="18"/>
      <c r="T108" s="18"/>
      <c r="U108" s="18"/>
      <c r="V108" s="18"/>
      <c r="W108" s="18"/>
      <c r="X108" s="18"/>
      <c r="Y108" s="18"/>
      <c r="Z108" s="17">
        <f t="shared" si="48"/>
        <v>0</v>
      </c>
      <c r="AA108" s="26">
        <f t="shared" si="49"/>
        <v>0</v>
      </c>
      <c r="AB108" s="32"/>
    </row>
    <row r="109" spans="1:28" ht="24" customHeight="1" x14ac:dyDescent="0.25">
      <c r="A109" s="2">
        <v>20478019310</v>
      </c>
      <c r="B109" s="109" t="s">
        <v>152</v>
      </c>
      <c r="C109" s="137" t="s">
        <v>54</v>
      </c>
      <c r="D109" s="138"/>
      <c r="E109" s="16"/>
      <c r="F109" s="17"/>
      <c r="G109" s="18"/>
      <c r="H109" s="17"/>
      <c r="I109" s="18"/>
      <c r="J109" s="17"/>
      <c r="K109" s="18"/>
      <c r="L109" s="17"/>
      <c r="M109" s="18"/>
      <c r="N109" s="17"/>
      <c r="O109" s="18"/>
      <c r="P109" s="17"/>
      <c r="Q109" s="18"/>
      <c r="R109" s="18"/>
      <c r="S109" s="18"/>
      <c r="T109" s="18"/>
      <c r="U109" s="18"/>
      <c r="V109" s="18"/>
      <c r="W109" s="18"/>
      <c r="X109" s="18"/>
      <c r="Y109" s="18"/>
      <c r="Z109" s="17">
        <f t="shared" si="48"/>
        <v>0</v>
      </c>
      <c r="AA109" s="26">
        <f t="shared" si="49"/>
        <v>0</v>
      </c>
      <c r="AB109" s="27"/>
    </row>
    <row r="110" spans="1:28" ht="31.5" customHeight="1" x14ac:dyDescent="0.25">
      <c r="A110" s="2"/>
      <c r="B110" s="104"/>
      <c r="C110" s="139" t="s">
        <v>55</v>
      </c>
      <c r="D110" s="140"/>
      <c r="E110" s="16"/>
      <c r="F110" s="17">
        <v>2360</v>
      </c>
      <c r="G110" s="18"/>
      <c r="H110" s="17">
        <v>-1180</v>
      </c>
      <c r="I110" s="18"/>
      <c r="J110" s="17">
        <v>-1180</v>
      </c>
      <c r="K110" s="18"/>
      <c r="L110" s="17"/>
      <c r="M110" s="18"/>
      <c r="N110" s="17"/>
      <c r="O110" s="18"/>
      <c r="P110" s="17"/>
      <c r="Q110" s="18"/>
      <c r="R110" s="18"/>
      <c r="S110" s="18"/>
      <c r="T110" s="18"/>
      <c r="U110" s="18"/>
      <c r="V110" s="18"/>
      <c r="W110" s="18"/>
      <c r="X110" s="18"/>
      <c r="Y110" s="18"/>
      <c r="Z110" s="17">
        <f t="shared" si="48"/>
        <v>0</v>
      </c>
      <c r="AA110" s="26">
        <f t="shared" si="49"/>
        <v>0</v>
      </c>
      <c r="AB110" s="28" t="s">
        <v>88</v>
      </c>
    </row>
    <row r="111" spans="1:28" ht="24.75" customHeight="1" x14ac:dyDescent="0.25">
      <c r="A111" s="2"/>
      <c r="B111" s="100"/>
      <c r="C111" s="141"/>
      <c r="D111" s="142"/>
      <c r="E111" s="16"/>
      <c r="F111" s="17"/>
      <c r="G111" s="18"/>
      <c r="H111" s="17"/>
      <c r="I111" s="18"/>
      <c r="J111" s="17"/>
      <c r="K111" s="18"/>
      <c r="L111" s="17"/>
      <c r="M111" s="18"/>
      <c r="N111" s="17"/>
      <c r="O111" s="18"/>
      <c r="P111" s="17"/>
      <c r="Q111" s="18"/>
      <c r="R111" s="18"/>
      <c r="S111" s="18"/>
      <c r="T111" s="18"/>
      <c r="U111" s="18"/>
      <c r="V111" s="18"/>
      <c r="W111" s="18"/>
      <c r="X111" s="18"/>
      <c r="Y111" s="18"/>
      <c r="Z111" s="17">
        <f t="shared" si="48"/>
        <v>0</v>
      </c>
      <c r="AA111" s="26">
        <f t="shared" si="49"/>
        <v>0</v>
      </c>
      <c r="AB111" s="27"/>
    </row>
    <row r="112" spans="1:28" ht="21" customHeight="1" x14ac:dyDescent="0.25">
      <c r="A112" s="2">
        <v>20601091837</v>
      </c>
      <c r="B112" s="104" t="s">
        <v>148</v>
      </c>
      <c r="C112" s="137" t="s">
        <v>59</v>
      </c>
      <c r="D112" s="138"/>
      <c r="E112" s="16"/>
      <c r="F112" s="17"/>
      <c r="G112" s="18"/>
      <c r="H112" s="17"/>
      <c r="I112" s="18"/>
      <c r="J112" s="17"/>
      <c r="K112" s="18"/>
      <c r="L112" s="17"/>
      <c r="M112" s="18"/>
      <c r="N112" s="17"/>
      <c r="O112" s="18"/>
      <c r="P112" s="17"/>
      <c r="Q112" s="18"/>
      <c r="R112" s="18"/>
      <c r="S112" s="18"/>
      <c r="T112" s="18"/>
      <c r="U112" s="18"/>
      <c r="V112" s="18"/>
      <c r="W112" s="18"/>
      <c r="X112" s="18"/>
      <c r="Y112" s="18"/>
      <c r="Z112" s="17">
        <f t="shared" si="48"/>
        <v>0</v>
      </c>
      <c r="AA112" s="26">
        <f t="shared" si="49"/>
        <v>0</v>
      </c>
      <c r="AB112" s="27"/>
    </row>
    <row r="113" spans="1:28" ht="39" customHeight="1" x14ac:dyDescent="0.25">
      <c r="A113" s="2"/>
      <c r="B113" s="104" t="s">
        <v>149</v>
      </c>
      <c r="C113" s="139" t="s">
        <v>60</v>
      </c>
      <c r="D113" s="140"/>
      <c r="E113" s="16"/>
      <c r="F113" s="17"/>
      <c r="G113" s="18">
        <v>5900</v>
      </c>
      <c r="H113" s="17"/>
      <c r="I113" s="18"/>
      <c r="J113" s="17"/>
      <c r="K113" s="18"/>
      <c r="L113" s="17"/>
      <c r="M113" s="18"/>
      <c r="N113" s="17"/>
      <c r="O113" s="18"/>
      <c r="P113" s="17"/>
      <c r="Q113" s="18"/>
      <c r="R113" s="18"/>
      <c r="S113" s="18"/>
      <c r="T113" s="18"/>
      <c r="U113" s="18"/>
      <c r="V113" s="18"/>
      <c r="W113" s="18"/>
      <c r="X113" s="18"/>
      <c r="Y113" s="18"/>
      <c r="Z113" s="17">
        <f t="shared" si="48"/>
        <v>0</v>
      </c>
      <c r="AA113" s="26">
        <f t="shared" si="49"/>
        <v>5900</v>
      </c>
      <c r="AB113" s="31" t="s">
        <v>89</v>
      </c>
    </row>
    <row r="114" spans="1:28" ht="21" customHeight="1" x14ac:dyDescent="0.25">
      <c r="A114" s="2"/>
      <c r="B114" s="100"/>
      <c r="C114" s="141"/>
      <c r="D114" s="142"/>
      <c r="E114" s="16"/>
      <c r="F114" s="17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18"/>
      <c r="R114" s="18"/>
      <c r="S114" s="18"/>
      <c r="T114" s="18"/>
      <c r="U114" s="18"/>
      <c r="V114" s="18"/>
      <c r="W114" s="18"/>
      <c r="X114" s="18"/>
      <c r="Y114" s="18"/>
      <c r="Z114" s="17">
        <f t="shared" si="48"/>
        <v>0</v>
      </c>
      <c r="AA114" s="26">
        <f t="shared" si="49"/>
        <v>0</v>
      </c>
      <c r="AB114" s="27"/>
    </row>
    <row r="115" spans="1:28" ht="30.75" customHeight="1" x14ac:dyDescent="0.25">
      <c r="A115" s="2">
        <v>20604088867</v>
      </c>
      <c r="B115" s="109" t="s">
        <v>146</v>
      </c>
      <c r="C115" s="137" t="s">
        <v>57</v>
      </c>
      <c r="D115" s="138"/>
      <c r="E115" s="16"/>
      <c r="F115" s="17"/>
      <c r="G115" s="18"/>
      <c r="H115" s="17"/>
      <c r="I115" s="18"/>
      <c r="J115" s="17"/>
      <c r="K115" s="18"/>
      <c r="L115" s="17"/>
      <c r="M115" s="18"/>
      <c r="N115" s="17"/>
      <c r="O115" s="18"/>
      <c r="P115" s="17"/>
      <c r="Q115" s="18"/>
      <c r="R115" s="18"/>
      <c r="S115" s="18"/>
      <c r="T115" s="18"/>
      <c r="U115" s="18"/>
      <c r="V115" s="18"/>
      <c r="W115" s="18"/>
      <c r="X115" s="18"/>
      <c r="Y115" s="18"/>
      <c r="Z115" s="17">
        <f t="shared" si="48"/>
        <v>0</v>
      </c>
      <c r="AA115" s="26">
        <f t="shared" si="49"/>
        <v>0</v>
      </c>
      <c r="AB115" s="27"/>
    </row>
    <row r="116" spans="1:28" ht="39" customHeight="1" x14ac:dyDescent="0.25">
      <c r="A116" s="2"/>
      <c r="B116" s="104"/>
      <c r="C116" s="139" t="s">
        <v>58</v>
      </c>
      <c r="D116" s="140"/>
      <c r="E116" s="16"/>
      <c r="F116" s="17"/>
      <c r="G116" s="18">
        <v>5310</v>
      </c>
      <c r="H116" s="17"/>
      <c r="I116" s="18">
        <v>-3717</v>
      </c>
      <c r="J116" s="17"/>
      <c r="K116" s="18"/>
      <c r="L116" s="17"/>
      <c r="M116" s="18"/>
      <c r="N116" s="17"/>
      <c r="O116" s="18"/>
      <c r="P116" s="17"/>
      <c r="Q116" s="18"/>
      <c r="R116" s="18"/>
      <c r="S116" s="18"/>
      <c r="T116" s="18"/>
      <c r="U116" s="18"/>
      <c r="V116" s="18"/>
      <c r="W116" s="18"/>
      <c r="X116" s="18"/>
      <c r="Y116" s="18"/>
      <c r="Z116" s="17">
        <f t="shared" si="48"/>
        <v>0</v>
      </c>
      <c r="AA116" s="26">
        <f t="shared" si="49"/>
        <v>1593</v>
      </c>
      <c r="AB116" s="27" t="s">
        <v>90</v>
      </c>
    </row>
    <row r="117" spans="1:28" ht="32.25" customHeight="1" x14ac:dyDescent="0.25">
      <c r="A117" s="2"/>
      <c r="B117" s="100"/>
      <c r="C117" s="141"/>
      <c r="D117" s="142"/>
      <c r="E117" s="16"/>
      <c r="F117" s="17"/>
      <c r="G117" s="18"/>
      <c r="H117" s="17"/>
      <c r="I117" s="18"/>
      <c r="J117" s="17"/>
      <c r="K117" s="18"/>
      <c r="L117" s="17"/>
      <c r="M117" s="18"/>
      <c r="N117" s="17"/>
      <c r="O117" s="18"/>
      <c r="P117" s="17"/>
      <c r="Q117" s="18"/>
      <c r="R117" s="18"/>
      <c r="S117" s="18"/>
      <c r="T117" s="18"/>
      <c r="U117" s="18"/>
      <c r="V117" s="18"/>
      <c r="W117" s="18"/>
      <c r="X117" s="18"/>
      <c r="Y117" s="18"/>
      <c r="Z117" s="17">
        <f t="shared" si="48"/>
        <v>0</v>
      </c>
      <c r="AA117" s="26">
        <f t="shared" si="49"/>
        <v>0</v>
      </c>
      <c r="AB117" s="27" t="s">
        <v>91</v>
      </c>
    </row>
    <row r="118" spans="1:28" ht="21" customHeight="1" x14ac:dyDescent="0.25">
      <c r="A118" s="2">
        <v>20518576152</v>
      </c>
      <c r="B118" s="104" t="s">
        <v>150</v>
      </c>
      <c r="C118" s="137" t="s">
        <v>135</v>
      </c>
      <c r="D118" s="138"/>
      <c r="E118" s="16"/>
      <c r="F118" s="17"/>
      <c r="G118" s="18"/>
      <c r="H118" s="17"/>
      <c r="I118" s="18"/>
      <c r="J118" s="17"/>
      <c r="K118" s="18"/>
      <c r="L118" s="17"/>
      <c r="M118" s="18"/>
      <c r="N118" s="17"/>
      <c r="O118" s="18"/>
      <c r="P118" s="17"/>
      <c r="Q118" s="18"/>
      <c r="R118" s="18"/>
      <c r="S118" s="18"/>
      <c r="T118" s="18"/>
      <c r="U118" s="18"/>
      <c r="V118" s="18"/>
      <c r="W118" s="18"/>
      <c r="X118" s="18"/>
      <c r="Y118" s="18"/>
      <c r="Z118" s="17">
        <f t="shared" si="48"/>
        <v>0</v>
      </c>
      <c r="AA118" s="26">
        <f t="shared" si="49"/>
        <v>0</v>
      </c>
      <c r="AB118" s="27"/>
    </row>
    <row r="119" spans="1:28" ht="21" customHeight="1" x14ac:dyDescent="0.25">
      <c r="A119" s="2"/>
      <c r="B119" s="100"/>
      <c r="C119" s="101" t="s">
        <v>136</v>
      </c>
      <c r="D119" s="16"/>
      <c r="E119" s="16"/>
      <c r="F119" s="17">
        <v>11564</v>
      </c>
      <c r="G119" s="18"/>
      <c r="H119" s="129"/>
      <c r="I119" s="18"/>
      <c r="J119" s="17"/>
      <c r="K119" s="18"/>
      <c r="L119" s="17"/>
      <c r="M119" s="18"/>
      <c r="N119" s="17"/>
      <c r="O119" s="18"/>
      <c r="P119" s="17"/>
      <c r="Q119" s="18"/>
      <c r="R119" s="18"/>
      <c r="S119" s="18"/>
      <c r="T119" s="18"/>
      <c r="U119" s="18"/>
      <c r="V119" s="18"/>
      <c r="W119" s="18"/>
      <c r="X119" s="18"/>
      <c r="Y119" s="18"/>
      <c r="Z119" s="17">
        <f t="shared" si="48"/>
        <v>11564</v>
      </c>
      <c r="AA119" s="26">
        <f t="shared" si="49"/>
        <v>0</v>
      </c>
      <c r="AB119" s="27"/>
    </row>
    <row r="120" spans="1:28" ht="21" customHeight="1" x14ac:dyDescent="0.25">
      <c r="A120" s="2"/>
      <c r="B120" s="100"/>
      <c r="C120" s="139" t="s">
        <v>137</v>
      </c>
      <c r="D120" s="140"/>
      <c r="E120" s="16"/>
      <c r="F120" s="17"/>
      <c r="G120" s="18"/>
      <c r="H120" s="17"/>
      <c r="I120" s="18"/>
      <c r="J120" s="17"/>
      <c r="K120" s="18"/>
      <c r="L120" s="17"/>
      <c r="M120" s="18"/>
      <c r="N120" s="17"/>
      <c r="O120" s="18"/>
      <c r="P120" s="17"/>
      <c r="Q120" s="18"/>
      <c r="R120" s="18"/>
      <c r="S120" s="18"/>
      <c r="T120" s="18"/>
      <c r="U120" s="18"/>
      <c r="V120" s="18"/>
      <c r="W120" s="18"/>
      <c r="X120" s="18"/>
      <c r="Y120" s="18"/>
      <c r="Z120" s="17">
        <f t="shared" si="48"/>
        <v>0</v>
      </c>
      <c r="AA120" s="26">
        <f t="shared" si="49"/>
        <v>0</v>
      </c>
      <c r="AB120" s="27"/>
    </row>
    <row r="121" spans="1:28" ht="21" customHeight="1" x14ac:dyDescent="0.25">
      <c r="A121" s="2"/>
      <c r="B121" s="100"/>
      <c r="C121" s="139" t="s">
        <v>138</v>
      </c>
      <c r="D121" s="140"/>
      <c r="E121" s="16"/>
      <c r="F121" s="17"/>
      <c r="G121" s="18"/>
      <c r="H121" s="17"/>
      <c r="I121" s="18"/>
      <c r="J121" s="17"/>
      <c r="K121" s="18"/>
      <c r="L121" s="17"/>
      <c r="M121" s="18"/>
      <c r="N121" s="17"/>
      <c r="O121" s="18"/>
      <c r="P121" s="17"/>
      <c r="Q121" s="18"/>
      <c r="R121" s="18"/>
      <c r="S121" s="18"/>
      <c r="T121" s="18"/>
      <c r="U121" s="18"/>
      <c r="V121" s="18"/>
      <c r="W121" s="18"/>
      <c r="X121" s="18"/>
      <c r="Y121" s="18"/>
      <c r="Z121" s="17">
        <f t="shared" si="48"/>
        <v>0</v>
      </c>
      <c r="AA121" s="26">
        <f t="shared" si="49"/>
        <v>0</v>
      </c>
      <c r="AB121" s="27"/>
    </row>
    <row r="122" spans="1:28" ht="27" customHeight="1" x14ac:dyDescent="0.25">
      <c r="A122" s="2">
        <v>10415792226</v>
      </c>
      <c r="B122" s="100"/>
      <c r="C122" s="42" t="s">
        <v>154</v>
      </c>
      <c r="D122" s="15"/>
      <c r="E122" s="16"/>
      <c r="F122" s="112"/>
      <c r="G122" s="113">
        <v>2000</v>
      </c>
      <c r="H122" s="112"/>
      <c r="I122" s="113">
        <v>-2000</v>
      </c>
      <c r="J122" s="112"/>
      <c r="K122" s="113"/>
      <c r="L122" s="112"/>
      <c r="M122" s="113"/>
      <c r="N122" s="112"/>
      <c r="O122" s="113"/>
      <c r="P122" s="112"/>
      <c r="Q122" s="113"/>
      <c r="R122" s="113"/>
      <c r="S122" s="113"/>
      <c r="T122" s="113"/>
      <c r="U122" s="113"/>
      <c r="V122" s="113"/>
      <c r="W122" s="113"/>
      <c r="X122" s="113"/>
      <c r="Y122" s="113"/>
      <c r="Z122" s="17">
        <f t="shared" si="48"/>
        <v>0</v>
      </c>
      <c r="AA122" s="26">
        <f t="shared" si="49"/>
        <v>0</v>
      </c>
      <c r="AB122" s="27"/>
    </row>
    <row r="123" spans="1:28" ht="21" customHeight="1" x14ac:dyDescent="0.25">
      <c r="A123" s="2"/>
      <c r="B123" s="100"/>
      <c r="C123" s="139" t="s">
        <v>155</v>
      </c>
      <c r="D123" s="140"/>
      <c r="E123" s="16"/>
      <c r="F123" s="112"/>
      <c r="G123" s="113"/>
      <c r="H123" s="112"/>
      <c r="I123" s="113"/>
      <c r="J123" s="112"/>
      <c r="K123" s="113"/>
      <c r="L123" s="112"/>
      <c r="M123" s="113"/>
      <c r="N123" s="112"/>
      <c r="O123" s="113"/>
      <c r="P123" s="112"/>
      <c r="Q123" s="113"/>
      <c r="R123" s="113"/>
      <c r="S123" s="113"/>
      <c r="T123" s="113"/>
      <c r="U123" s="113"/>
      <c r="V123" s="113"/>
      <c r="W123" s="113"/>
      <c r="X123" s="113"/>
      <c r="Y123" s="113"/>
      <c r="Z123" s="17">
        <f t="shared" si="48"/>
        <v>0</v>
      </c>
      <c r="AA123" s="26">
        <f t="shared" si="49"/>
        <v>0</v>
      </c>
      <c r="AB123" s="27"/>
    </row>
    <row r="124" spans="1:28" ht="21" customHeight="1" x14ac:dyDescent="0.25">
      <c r="A124" s="2"/>
      <c r="B124" s="100"/>
      <c r="C124" s="141"/>
      <c r="D124" s="142"/>
      <c r="E124" s="16"/>
      <c r="F124" s="112"/>
      <c r="G124" s="113"/>
      <c r="H124" s="112"/>
      <c r="I124" s="113"/>
      <c r="J124" s="112"/>
      <c r="K124" s="113"/>
      <c r="L124" s="112"/>
      <c r="M124" s="113"/>
      <c r="N124" s="112"/>
      <c r="O124" s="113"/>
      <c r="P124" s="112"/>
      <c r="Q124" s="113"/>
      <c r="R124" s="113"/>
      <c r="S124" s="113"/>
      <c r="T124" s="113"/>
      <c r="U124" s="113"/>
      <c r="V124" s="113"/>
      <c r="W124" s="113"/>
      <c r="X124" s="113"/>
      <c r="Y124" s="113"/>
      <c r="Z124" s="17">
        <f t="shared" si="48"/>
        <v>0</v>
      </c>
      <c r="AA124" s="26">
        <f t="shared" si="49"/>
        <v>0</v>
      </c>
      <c r="AB124" s="27"/>
    </row>
    <row r="125" spans="1:28" ht="21" customHeight="1" x14ac:dyDescent="0.25">
      <c r="A125" s="2">
        <v>20507953221</v>
      </c>
      <c r="B125" s="100"/>
      <c r="C125" s="134" t="s">
        <v>211</v>
      </c>
      <c r="D125" s="16"/>
      <c r="E125" s="16"/>
      <c r="F125" s="112"/>
      <c r="G125" s="113"/>
      <c r="H125" s="112"/>
      <c r="I125" s="113"/>
      <c r="J125" s="112"/>
      <c r="K125" s="113"/>
      <c r="L125" s="112"/>
      <c r="M125" s="113"/>
      <c r="N125" s="112"/>
      <c r="O125" s="113"/>
      <c r="P125" s="112"/>
      <c r="Q125" s="113"/>
      <c r="R125" s="113"/>
      <c r="S125" s="113"/>
      <c r="T125" s="113"/>
      <c r="U125" s="113"/>
      <c r="V125" s="113"/>
      <c r="W125" s="113"/>
      <c r="X125" s="113"/>
      <c r="Y125" s="113"/>
      <c r="Z125" s="17">
        <f t="shared" ref="Z125:Z128" si="50">+F125+H125+J125+L125+N125+P125+R125+T125+V125+X125</f>
        <v>0</v>
      </c>
      <c r="AA125" s="26">
        <f t="shared" ref="AA125:AA128" si="51">+G125+I125+K125+M125+O125+Q125+S125+U125+W125+Y125</f>
        <v>0</v>
      </c>
      <c r="AB125" s="27"/>
    </row>
    <row r="126" spans="1:28" ht="21" customHeight="1" x14ac:dyDescent="0.25">
      <c r="A126" s="2"/>
      <c r="B126" s="104" t="s">
        <v>212</v>
      </c>
      <c r="C126" s="110" t="s">
        <v>213</v>
      </c>
      <c r="D126" s="16"/>
      <c r="E126" s="16"/>
      <c r="F126" s="112"/>
      <c r="G126" s="113">
        <v>29028</v>
      </c>
      <c r="H126" s="112"/>
      <c r="I126" s="113"/>
      <c r="J126" s="112"/>
      <c r="K126" s="113"/>
      <c r="L126" s="112"/>
      <c r="M126" s="113"/>
      <c r="N126" s="112"/>
      <c r="O126" s="113"/>
      <c r="P126" s="112"/>
      <c r="Q126" s="113"/>
      <c r="R126" s="113"/>
      <c r="S126" s="113"/>
      <c r="T126" s="113"/>
      <c r="U126" s="113"/>
      <c r="V126" s="113"/>
      <c r="W126" s="113"/>
      <c r="X126" s="113"/>
      <c r="Y126" s="113"/>
      <c r="Z126" s="17">
        <f t="shared" si="50"/>
        <v>0</v>
      </c>
      <c r="AA126" s="26">
        <f t="shared" si="51"/>
        <v>29028</v>
      </c>
      <c r="AB126" s="27" t="s">
        <v>215</v>
      </c>
    </row>
    <row r="127" spans="1:28" ht="21" customHeight="1" x14ac:dyDescent="0.25">
      <c r="A127" s="2"/>
      <c r="B127" s="100"/>
      <c r="C127" s="110" t="s">
        <v>214</v>
      </c>
      <c r="D127" s="16"/>
      <c r="E127" s="16"/>
      <c r="F127" s="112"/>
      <c r="G127" s="113">
        <v>7670</v>
      </c>
      <c r="H127" s="112"/>
      <c r="I127" s="113"/>
      <c r="J127" s="112"/>
      <c r="K127" s="113"/>
      <c r="L127" s="112"/>
      <c r="M127" s="113"/>
      <c r="N127" s="112"/>
      <c r="O127" s="113"/>
      <c r="P127" s="112"/>
      <c r="Q127" s="113"/>
      <c r="R127" s="113"/>
      <c r="S127" s="113"/>
      <c r="T127" s="113"/>
      <c r="U127" s="113"/>
      <c r="V127" s="113"/>
      <c r="W127" s="113"/>
      <c r="X127" s="113"/>
      <c r="Y127" s="113"/>
      <c r="Z127" s="17">
        <f t="shared" si="50"/>
        <v>0</v>
      </c>
      <c r="AA127" s="26">
        <f t="shared" si="51"/>
        <v>7670</v>
      </c>
      <c r="AB127" s="27" t="s">
        <v>216</v>
      </c>
    </row>
    <row r="128" spans="1:28" ht="21" customHeight="1" x14ac:dyDescent="0.25">
      <c r="A128" s="2"/>
      <c r="B128" s="100"/>
      <c r="C128" s="100"/>
      <c r="D128" s="16"/>
      <c r="E128" s="16"/>
      <c r="F128" s="112"/>
      <c r="G128" s="113"/>
      <c r="H128" s="112"/>
      <c r="I128" s="113"/>
      <c r="J128" s="112"/>
      <c r="K128" s="113"/>
      <c r="L128" s="112"/>
      <c r="M128" s="113"/>
      <c r="N128" s="112"/>
      <c r="O128" s="113"/>
      <c r="P128" s="112"/>
      <c r="Q128" s="113"/>
      <c r="R128" s="113"/>
      <c r="S128" s="113"/>
      <c r="T128" s="113"/>
      <c r="U128" s="113"/>
      <c r="V128" s="113"/>
      <c r="W128" s="113"/>
      <c r="X128" s="113"/>
      <c r="Y128" s="113"/>
      <c r="Z128" s="17">
        <f t="shared" si="50"/>
        <v>0</v>
      </c>
      <c r="AA128" s="26">
        <f t="shared" si="51"/>
        <v>0</v>
      </c>
      <c r="AB128" s="27"/>
    </row>
    <row r="129" spans="1:28" ht="27.75" customHeight="1" thickBot="1" x14ac:dyDescent="0.3">
      <c r="A129" s="2"/>
      <c r="B129" s="100"/>
      <c r="C129" s="141"/>
      <c r="D129" s="142"/>
      <c r="E129" s="21" t="s">
        <v>23</v>
      </c>
      <c r="F129" s="23">
        <f>SUM(F95:F128)</f>
        <v>46964</v>
      </c>
      <c r="G129" s="23">
        <f>SUM(G95:G128)</f>
        <v>119248</v>
      </c>
      <c r="H129" s="23">
        <f t="shared" ref="H129:AA129" si="52">SUM(H95:H128)</f>
        <v>-22774</v>
      </c>
      <c r="I129" s="23">
        <f t="shared" si="52"/>
        <v>-30733</v>
      </c>
      <c r="J129" s="23">
        <f t="shared" si="52"/>
        <v>-12626</v>
      </c>
      <c r="K129" s="23">
        <f t="shared" si="52"/>
        <v>-31270</v>
      </c>
      <c r="L129" s="23">
        <f t="shared" si="52"/>
        <v>0</v>
      </c>
      <c r="M129" s="23">
        <f t="shared" si="52"/>
        <v>0</v>
      </c>
      <c r="N129" s="23">
        <f t="shared" si="52"/>
        <v>0</v>
      </c>
      <c r="O129" s="23">
        <f t="shared" si="52"/>
        <v>0</v>
      </c>
      <c r="P129" s="23">
        <f t="shared" si="52"/>
        <v>0</v>
      </c>
      <c r="Q129" s="23">
        <f t="shared" si="52"/>
        <v>0</v>
      </c>
      <c r="R129" s="23">
        <f t="shared" si="52"/>
        <v>0</v>
      </c>
      <c r="S129" s="23">
        <f t="shared" si="52"/>
        <v>0</v>
      </c>
      <c r="T129" s="23">
        <f t="shared" si="52"/>
        <v>0</v>
      </c>
      <c r="U129" s="23">
        <f t="shared" si="52"/>
        <v>0</v>
      </c>
      <c r="V129" s="23">
        <f t="shared" si="52"/>
        <v>0</v>
      </c>
      <c r="W129" s="23">
        <f t="shared" si="52"/>
        <v>0</v>
      </c>
      <c r="X129" s="23">
        <f t="shared" si="52"/>
        <v>0</v>
      </c>
      <c r="Y129" s="23">
        <f t="shared" si="52"/>
        <v>0</v>
      </c>
      <c r="Z129" s="23">
        <f t="shared" si="52"/>
        <v>11564</v>
      </c>
      <c r="AA129" s="23">
        <f t="shared" si="52"/>
        <v>57245</v>
      </c>
    </row>
    <row r="130" spans="1:28" ht="21" customHeight="1" thickTop="1" x14ac:dyDescent="0.25">
      <c r="A130" s="12"/>
      <c r="B130" s="12"/>
      <c r="Z130" s="9"/>
      <c r="AA130" s="122"/>
    </row>
    <row r="131" spans="1:28" ht="26.25" customHeight="1" x14ac:dyDescent="0.35">
      <c r="A131" s="11" t="s">
        <v>61</v>
      </c>
      <c r="B131" s="11"/>
    </row>
    <row r="132" spans="1:28" ht="24" customHeight="1" x14ac:dyDescent="0.25">
      <c r="A132" s="143" t="s">
        <v>8</v>
      </c>
      <c r="B132" s="146" t="s">
        <v>129</v>
      </c>
      <c r="C132" s="143" t="s">
        <v>9</v>
      </c>
      <c r="D132" s="143"/>
      <c r="E132" s="146" t="s">
        <v>12</v>
      </c>
      <c r="F132" s="143" t="s">
        <v>2</v>
      </c>
      <c r="G132" s="143"/>
      <c r="H132" s="143" t="s">
        <v>5</v>
      </c>
      <c r="I132" s="143"/>
      <c r="J132" s="143" t="s">
        <v>181</v>
      </c>
      <c r="K132" s="143"/>
      <c r="L132" s="143" t="s">
        <v>205</v>
      </c>
      <c r="M132" s="143"/>
      <c r="N132" s="143"/>
      <c r="O132" s="143"/>
      <c r="P132" s="143"/>
      <c r="Q132" s="143"/>
      <c r="R132" s="117"/>
      <c r="S132" s="117"/>
      <c r="T132" s="117"/>
      <c r="U132" s="117"/>
      <c r="V132" s="117"/>
      <c r="W132" s="117"/>
      <c r="X132" s="117"/>
      <c r="Y132" s="117"/>
      <c r="Z132" s="143" t="s">
        <v>7</v>
      </c>
      <c r="AA132" s="143"/>
      <c r="AB132" s="149" t="s">
        <v>68</v>
      </c>
    </row>
    <row r="133" spans="1:28" ht="24" customHeight="1" x14ac:dyDescent="0.25">
      <c r="A133" s="143"/>
      <c r="B133" s="148"/>
      <c r="C133" s="143"/>
      <c r="D133" s="144"/>
      <c r="E133" s="148"/>
      <c r="F133" s="4" t="s">
        <v>3</v>
      </c>
      <c r="G133" s="4" t="s">
        <v>4</v>
      </c>
      <c r="H133" s="4" t="s">
        <v>3</v>
      </c>
      <c r="I133" s="4" t="s">
        <v>4</v>
      </c>
      <c r="J133" s="4" t="s">
        <v>3</v>
      </c>
      <c r="K133" s="4" t="s">
        <v>4</v>
      </c>
      <c r="L133" s="4" t="s">
        <v>3</v>
      </c>
      <c r="M133" s="4" t="s">
        <v>4</v>
      </c>
      <c r="N133" s="4" t="s">
        <v>3</v>
      </c>
      <c r="O133" s="4" t="s">
        <v>4</v>
      </c>
      <c r="P133" s="4" t="s">
        <v>3</v>
      </c>
      <c r="Q133" s="4" t="s">
        <v>4</v>
      </c>
      <c r="R133" s="4"/>
      <c r="S133" s="4"/>
      <c r="T133" s="4"/>
      <c r="U133" s="4"/>
      <c r="V133" s="4"/>
      <c r="W133" s="4"/>
      <c r="X133" s="4"/>
      <c r="Y133" s="4"/>
      <c r="Z133" s="4" t="s">
        <v>3</v>
      </c>
      <c r="AA133" s="4" t="s">
        <v>4</v>
      </c>
      <c r="AB133" s="150"/>
    </row>
    <row r="134" spans="1:28" ht="24" customHeight="1" x14ac:dyDescent="0.25">
      <c r="A134" s="2">
        <v>20600043413</v>
      </c>
      <c r="B134" s="100"/>
      <c r="C134" s="159" t="s">
        <v>62</v>
      </c>
      <c r="D134" s="160"/>
      <c r="E134" s="16"/>
      <c r="F134" s="19"/>
      <c r="G134" s="20">
        <v>0</v>
      </c>
      <c r="H134" s="19"/>
      <c r="I134" s="20"/>
      <c r="J134" s="19"/>
      <c r="K134" s="20"/>
      <c r="L134" s="19"/>
      <c r="M134" s="20"/>
      <c r="N134" s="19"/>
      <c r="O134" s="20"/>
      <c r="P134" s="19"/>
      <c r="Q134" s="20"/>
      <c r="R134" s="20"/>
      <c r="S134" s="20"/>
      <c r="T134" s="20"/>
      <c r="U134" s="20"/>
      <c r="V134" s="20"/>
      <c r="W134" s="20"/>
      <c r="X134" s="20"/>
      <c r="Y134" s="20"/>
      <c r="Z134" s="17">
        <f t="shared" ref="Z134:Z155" si="53">+F134+H134+J134+L134+N134+P134+R134+T134+V134+X134</f>
        <v>0</v>
      </c>
      <c r="AA134" s="26">
        <f t="shared" ref="AA134:AA155" si="54">+G134+I134+K134+M134+O134+Q134+S134+U134+W134+Y134</f>
        <v>0</v>
      </c>
      <c r="AB134" s="27"/>
    </row>
    <row r="135" spans="1:28" ht="24" customHeight="1" x14ac:dyDescent="0.25">
      <c r="A135" s="2"/>
      <c r="B135" s="100"/>
      <c r="C135" s="163" t="s">
        <v>63</v>
      </c>
      <c r="D135" s="164"/>
      <c r="E135" s="16"/>
      <c r="F135" s="19">
        <v>424800</v>
      </c>
      <c r="G135" s="20"/>
      <c r="H135" s="19">
        <f>-94400-23600-23600-23600</f>
        <v>-165200</v>
      </c>
      <c r="I135" s="20"/>
      <c r="J135" s="19"/>
      <c r="K135" s="20"/>
      <c r="L135" s="19"/>
      <c r="M135" s="20"/>
      <c r="N135" s="19"/>
      <c r="O135" s="20"/>
      <c r="P135" s="19"/>
      <c r="Q135" s="20"/>
      <c r="R135" s="20"/>
      <c r="S135" s="20"/>
      <c r="T135" s="20"/>
      <c r="U135" s="20"/>
      <c r="V135" s="20"/>
      <c r="W135" s="20"/>
      <c r="X135" s="20"/>
      <c r="Y135" s="20"/>
      <c r="Z135" s="17">
        <f t="shared" si="53"/>
        <v>259600</v>
      </c>
      <c r="AA135" s="26">
        <f t="shared" si="54"/>
        <v>0</v>
      </c>
      <c r="AB135" s="27"/>
    </row>
    <row r="136" spans="1:28" ht="24" customHeight="1" x14ac:dyDescent="0.25">
      <c r="A136" s="2"/>
      <c r="B136" s="100"/>
      <c r="C136" s="110" t="s">
        <v>160</v>
      </c>
      <c r="D136" s="111"/>
      <c r="E136" s="16"/>
      <c r="F136" s="19"/>
      <c r="G136" s="20">
        <v>56639.8</v>
      </c>
      <c r="H136" s="19"/>
      <c r="I136" s="20">
        <v>-56639.8</v>
      </c>
      <c r="J136" s="19"/>
      <c r="K136" s="20"/>
      <c r="L136" s="19"/>
      <c r="M136" s="20"/>
      <c r="N136" s="19"/>
      <c r="O136" s="20"/>
      <c r="P136" s="19"/>
      <c r="Q136" s="20"/>
      <c r="R136" s="20"/>
      <c r="S136" s="20"/>
      <c r="T136" s="20"/>
      <c r="U136" s="20"/>
      <c r="V136" s="20"/>
      <c r="W136" s="20"/>
      <c r="X136" s="20"/>
      <c r="Y136" s="20"/>
      <c r="Z136" s="17">
        <f t="shared" si="53"/>
        <v>0</v>
      </c>
      <c r="AA136" s="26">
        <f t="shared" si="54"/>
        <v>0</v>
      </c>
      <c r="AB136" s="27"/>
    </row>
    <row r="137" spans="1:28" ht="54.75" customHeight="1" x14ac:dyDescent="0.25">
      <c r="A137" s="2"/>
      <c r="B137" s="100"/>
      <c r="C137" s="139" t="s">
        <v>182</v>
      </c>
      <c r="D137" s="140"/>
      <c r="E137" s="16"/>
      <c r="F137" s="19"/>
      <c r="G137" s="20">
        <v>44442.39</v>
      </c>
      <c r="H137" s="19"/>
      <c r="I137" s="20"/>
      <c r="J137" s="19"/>
      <c r="K137" s="20">
        <v>-14814.13</v>
      </c>
      <c r="L137" s="19"/>
      <c r="M137" s="20"/>
      <c r="N137" s="19"/>
      <c r="O137" s="20"/>
      <c r="P137" s="19"/>
      <c r="Q137" s="20"/>
      <c r="R137" s="20"/>
      <c r="S137" s="20"/>
      <c r="T137" s="20"/>
      <c r="U137" s="20"/>
      <c r="V137" s="20"/>
      <c r="W137" s="20"/>
      <c r="X137" s="20"/>
      <c r="Y137" s="20"/>
      <c r="Z137" s="17">
        <f t="shared" si="53"/>
        <v>0</v>
      </c>
      <c r="AA137" s="26">
        <f t="shared" si="54"/>
        <v>29628.260000000002</v>
      </c>
      <c r="AB137" s="27"/>
    </row>
    <row r="138" spans="1:28" ht="24" customHeight="1" x14ac:dyDescent="0.25">
      <c r="A138" s="2">
        <v>20604912271</v>
      </c>
      <c r="B138" s="104" t="s">
        <v>151</v>
      </c>
      <c r="C138" s="137" t="s">
        <v>64</v>
      </c>
      <c r="D138" s="138"/>
      <c r="E138" s="16"/>
      <c r="F138" s="19"/>
      <c r="G138" s="20"/>
      <c r="H138" s="19"/>
      <c r="I138" s="20"/>
      <c r="J138" s="19"/>
      <c r="K138" s="20"/>
      <c r="L138" s="19"/>
      <c r="M138" s="20"/>
      <c r="N138" s="19"/>
      <c r="O138" s="20"/>
      <c r="P138" s="19"/>
      <c r="Q138" s="20"/>
      <c r="R138" s="20"/>
      <c r="S138" s="20"/>
      <c r="T138" s="20"/>
      <c r="U138" s="20"/>
      <c r="V138" s="20"/>
      <c r="W138" s="20"/>
      <c r="X138" s="20"/>
      <c r="Y138" s="20"/>
      <c r="Z138" s="17">
        <f t="shared" si="53"/>
        <v>0</v>
      </c>
      <c r="AA138" s="26">
        <f t="shared" si="54"/>
        <v>0</v>
      </c>
      <c r="AB138" s="27"/>
    </row>
    <row r="139" spans="1:28" ht="24" customHeight="1" x14ac:dyDescent="0.25">
      <c r="A139" s="2"/>
      <c r="B139" s="100"/>
      <c r="C139" s="163" t="s">
        <v>65</v>
      </c>
      <c r="D139" s="164"/>
      <c r="E139" s="16"/>
      <c r="F139" s="19">
        <f>28320+2891+1770+1770+1770+1770+1770+1770</f>
        <v>41831</v>
      </c>
      <c r="G139" s="20"/>
      <c r="H139" s="19">
        <f>-28320-2891-1770-1770-1770-1770-1770</f>
        <v>-40061</v>
      </c>
      <c r="I139" s="20"/>
      <c r="J139" s="19"/>
      <c r="K139" s="20"/>
      <c r="L139" s="19"/>
      <c r="M139" s="20"/>
      <c r="N139" s="19"/>
      <c r="O139" s="20"/>
      <c r="P139" s="19"/>
      <c r="Q139" s="20"/>
      <c r="R139" s="20"/>
      <c r="S139" s="20"/>
      <c r="T139" s="20"/>
      <c r="U139" s="20"/>
      <c r="V139" s="20"/>
      <c r="W139" s="20"/>
      <c r="X139" s="20"/>
      <c r="Y139" s="20"/>
      <c r="Z139" s="17">
        <f t="shared" si="53"/>
        <v>1770</v>
      </c>
      <c r="AA139" s="26">
        <f t="shared" si="54"/>
        <v>0</v>
      </c>
      <c r="AB139" s="27"/>
    </row>
    <row r="140" spans="1:28" ht="24" customHeight="1" x14ac:dyDescent="0.25">
      <c r="A140" s="2"/>
      <c r="B140" s="100"/>
      <c r="C140" s="163" t="s">
        <v>122</v>
      </c>
      <c r="D140" s="164"/>
      <c r="E140" s="16"/>
      <c r="F140" s="19">
        <f>1770*6</f>
        <v>10620</v>
      </c>
      <c r="G140" s="20"/>
      <c r="H140" s="19"/>
      <c r="I140" s="20"/>
      <c r="J140" s="19"/>
      <c r="K140" s="20"/>
      <c r="L140" s="19"/>
      <c r="M140" s="20"/>
      <c r="N140" s="19"/>
      <c r="O140" s="20"/>
      <c r="P140" s="19"/>
      <c r="Q140" s="20"/>
      <c r="R140" s="20"/>
      <c r="S140" s="20"/>
      <c r="T140" s="20"/>
      <c r="U140" s="20"/>
      <c r="V140" s="20"/>
      <c r="W140" s="20"/>
      <c r="X140" s="20"/>
      <c r="Y140" s="20"/>
      <c r="Z140" s="17">
        <f t="shared" si="53"/>
        <v>10620</v>
      </c>
      <c r="AA140" s="26">
        <f t="shared" si="54"/>
        <v>0</v>
      </c>
      <c r="AB140" s="27"/>
    </row>
    <row r="141" spans="1:28" ht="24" customHeight="1" x14ac:dyDescent="0.25">
      <c r="A141" s="2">
        <v>10103054473</v>
      </c>
      <c r="B141" s="104" t="s">
        <v>187</v>
      </c>
      <c r="C141" s="137" t="s">
        <v>117</v>
      </c>
      <c r="D141" s="138"/>
      <c r="E141" s="16"/>
      <c r="F141" s="24"/>
      <c r="G141" s="25"/>
      <c r="H141" s="19"/>
      <c r="I141" s="20"/>
      <c r="J141" s="19"/>
      <c r="K141" s="20"/>
      <c r="L141" s="19"/>
      <c r="M141" s="20"/>
      <c r="N141" s="19"/>
      <c r="O141" s="20"/>
      <c r="P141" s="19"/>
      <c r="Q141" s="20"/>
      <c r="R141" s="20"/>
      <c r="S141" s="20"/>
      <c r="T141" s="20"/>
      <c r="U141" s="20"/>
      <c r="V141" s="20"/>
      <c r="W141" s="20"/>
      <c r="X141" s="20"/>
      <c r="Y141" s="20"/>
      <c r="Z141" s="17">
        <f t="shared" si="53"/>
        <v>0</v>
      </c>
      <c r="AA141" s="26">
        <f t="shared" si="54"/>
        <v>0</v>
      </c>
      <c r="AB141" s="27"/>
    </row>
    <row r="142" spans="1:28" ht="24" customHeight="1" x14ac:dyDescent="0.25">
      <c r="A142" s="2"/>
      <c r="B142" s="104"/>
      <c r="C142" s="139" t="s">
        <v>118</v>
      </c>
      <c r="D142" s="140"/>
      <c r="E142" s="16"/>
      <c r="F142" s="19"/>
      <c r="G142" s="20">
        <v>29900</v>
      </c>
      <c r="H142" s="19"/>
      <c r="I142" s="20">
        <v>-17940</v>
      </c>
      <c r="J142" s="19"/>
      <c r="K142" s="20"/>
      <c r="L142" s="19"/>
      <c r="M142" s="20"/>
      <c r="N142" s="19"/>
      <c r="O142" s="20"/>
      <c r="P142" s="19"/>
      <c r="Q142" s="20"/>
      <c r="R142" s="20"/>
      <c r="S142" s="20"/>
      <c r="T142" s="20"/>
      <c r="U142" s="20"/>
      <c r="V142" s="20"/>
      <c r="W142" s="20"/>
      <c r="X142" s="20"/>
      <c r="Y142" s="20"/>
      <c r="Z142" s="17">
        <f t="shared" si="53"/>
        <v>0</v>
      </c>
      <c r="AA142" s="26">
        <f t="shared" si="54"/>
        <v>11960</v>
      </c>
      <c r="AB142" s="27"/>
    </row>
    <row r="143" spans="1:28" ht="24" customHeight="1" x14ac:dyDescent="0.25">
      <c r="A143" s="2"/>
      <c r="B143" s="100"/>
      <c r="C143" s="139" t="s">
        <v>172</v>
      </c>
      <c r="D143" s="140"/>
      <c r="E143" s="16"/>
      <c r="F143" s="19"/>
      <c r="G143" s="20"/>
      <c r="H143" s="19"/>
      <c r="I143" s="20"/>
      <c r="J143" s="19"/>
      <c r="K143" s="20"/>
      <c r="L143" s="19"/>
      <c r="M143" s="20"/>
      <c r="N143" s="19"/>
      <c r="O143" s="20"/>
      <c r="P143" s="19"/>
      <c r="Q143" s="20"/>
      <c r="R143" s="20"/>
      <c r="S143" s="20"/>
      <c r="T143" s="20"/>
      <c r="U143" s="20"/>
      <c r="V143" s="20"/>
      <c r="W143" s="20"/>
      <c r="X143" s="20"/>
      <c r="Y143" s="20"/>
      <c r="Z143" s="17">
        <f t="shared" si="53"/>
        <v>0</v>
      </c>
      <c r="AA143" s="26">
        <f t="shared" si="54"/>
        <v>0</v>
      </c>
      <c r="AB143" s="27"/>
    </row>
    <row r="144" spans="1:28" ht="24" customHeight="1" x14ac:dyDescent="0.25">
      <c r="A144" s="2"/>
      <c r="B144" s="100"/>
      <c r="C144" s="139"/>
      <c r="D144" s="140"/>
      <c r="E144" s="16"/>
      <c r="F144" s="19"/>
      <c r="G144" s="20"/>
      <c r="H144" s="19"/>
      <c r="I144" s="20"/>
      <c r="J144" s="19"/>
      <c r="K144" s="20"/>
      <c r="L144" s="19"/>
      <c r="M144" s="20"/>
      <c r="N144" s="19"/>
      <c r="O144" s="20"/>
      <c r="P144" s="19"/>
      <c r="Q144" s="20"/>
      <c r="R144" s="20"/>
      <c r="S144" s="20"/>
      <c r="T144" s="20"/>
      <c r="U144" s="20"/>
      <c r="V144" s="20"/>
      <c r="W144" s="20"/>
      <c r="X144" s="20"/>
      <c r="Y144" s="20"/>
      <c r="Z144" s="17">
        <f t="shared" si="53"/>
        <v>0</v>
      </c>
      <c r="AA144" s="26">
        <f t="shared" si="54"/>
        <v>0</v>
      </c>
      <c r="AB144" s="27"/>
    </row>
    <row r="145" spans="1:28" ht="24" customHeight="1" x14ac:dyDescent="0.25">
      <c r="A145" s="114" t="s">
        <v>162</v>
      </c>
      <c r="B145" s="100"/>
      <c r="C145" s="137" t="s">
        <v>163</v>
      </c>
      <c r="D145" s="138"/>
      <c r="E145" s="16"/>
      <c r="F145" s="19"/>
      <c r="G145" s="20"/>
      <c r="H145" s="19"/>
      <c r="I145" s="20"/>
      <c r="J145" s="19"/>
      <c r="K145" s="20"/>
      <c r="L145" s="19"/>
      <c r="M145" s="20"/>
      <c r="N145" s="19"/>
      <c r="O145" s="20"/>
      <c r="P145" s="19"/>
      <c r="Q145" s="20"/>
      <c r="R145" s="20"/>
      <c r="S145" s="20"/>
      <c r="T145" s="20"/>
      <c r="U145" s="20"/>
      <c r="V145" s="20"/>
      <c r="W145" s="20"/>
      <c r="X145" s="20"/>
      <c r="Y145" s="20"/>
      <c r="Z145" s="17">
        <f t="shared" si="53"/>
        <v>0</v>
      </c>
      <c r="AA145" s="26">
        <f t="shared" si="54"/>
        <v>0</v>
      </c>
      <c r="AB145" s="27"/>
    </row>
    <row r="146" spans="1:28" ht="24" customHeight="1" x14ac:dyDescent="0.25">
      <c r="A146" s="114"/>
      <c r="B146" s="100"/>
      <c r="C146" s="139" t="s">
        <v>165</v>
      </c>
      <c r="D146" s="140"/>
      <c r="E146" s="16"/>
      <c r="F146" s="19"/>
      <c r="G146" s="20">
        <v>145281.60000000001</v>
      </c>
      <c r="H146" s="19"/>
      <c r="I146" s="20">
        <v>-72640.800000000003</v>
      </c>
      <c r="J146" s="19"/>
      <c r="K146" s="20"/>
      <c r="L146" s="19"/>
      <c r="M146" s="20"/>
      <c r="N146" s="19"/>
      <c r="O146" s="20"/>
      <c r="P146" s="19"/>
      <c r="Q146" s="20"/>
      <c r="R146" s="20"/>
      <c r="S146" s="20"/>
      <c r="T146" s="20"/>
      <c r="U146" s="20"/>
      <c r="V146" s="20"/>
      <c r="W146" s="20"/>
      <c r="X146" s="20"/>
      <c r="Y146" s="20"/>
      <c r="Z146" s="17">
        <f t="shared" si="53"/>
        <v>0</v>
      </c>
      <c r="AA146" s="26">
        <f t="shared" si="54"/>
        <v>72640.800000000003</v>
      </c>
      <c r="AB146" s="27"/>
    </row>
    <row r="147" spans="1:28" ht="24" customHeight="1" x14ac:dyDescent="0.25">
      <c r="A147" s="114"/>
      <c r="B147" s="100"/>
      <c r="C147" s="139" t="s">
        <v>164</v>
      </c>
      <c r="D147" s="140"/>
      <c r="E147" s="16"/>
      <c r="F147" s="19"/>
      <c r="G147" s="20">
        <v>135936</v>
      </c>
      <c r="H147" s="19"/>
      <c r="I147" s="20">
        <v>-67990.42</v>
      </c>
      <c r="J147" s="19"/>
      <c r="K147" s="20"/>
      <c r="L147" s="19"/>
      <c r="M147" s="20"/>
      <c r="N147" s="19"/>
      <c r="O147" s="20"/>
      <c r="P147" s="19"/>
      <c r="Q147" s="20"/>
      <c r="R147" s="20"/>
      <c r="S147" s="20"/>
      <c r="T147" s="20"/>
      <c r="U147" s="20"/>
      <c r="V147" s="20"/>
      <c r="W147" s="20"/>
      <c r="X147" s="20"/>
      <c r="Y147" s="20"/>
      <c r="Z147" s="17">
        <f t="shared" si="53"/>
        <v>0</v>
      </c>
      <c r="AA147" s="26">
        <f t="shared" si="54"/>
        <v>67945.58</v>
      </c>
      <c r="AB147" s="27"/>
    </row>
    <row r="148" spans="1:28" ht="24" customHeight="1" x14ac:dyDescent="0.25">
      <c r="A148" s="114"/>
      <c r="B148" s="100"/>
      <c r="C148" s="14"/>
      <c r="D148" s="15"/>
      <c r="E148" s="16"/>
      <c r="F148" s="19"/>
      <c r="G148" s="20"/>
      <c r="H148" s="19"/>
      <c r="I148" s="20"/>
      <c r="J148" s="19"/>
      <c r="K148" s="20"/>
      <c r="L148" s="19"/>
      <c r="M148" s="20"/>
      <c r="N148" s="19"/>
      <c r="O148" s="20"/>
      <c r="P148" s="19"/>
      <c r="Q148" s="20"/>
      <c r="R148" s="20"/>
      <c r="S148" s="20"/>
      <c r="T148" s="20"/>
      <c r="U148" s="20"/>
      <c r="V148" s="20"/>
      <c r="W148" s="20"/>
      <c r="X148" s="20"/>
      <c r="Y148" s="20"/>
      <c r="Z148" s="17">
        <f t="shared" ref="Z148:Z152" si="55">+F148+H148+J148+L148+N148+P148+R148+T148+V148+X148</f>
        <v>0</v>
      </c>
      <c r="AA148" s="26">
        <f t="shared" ref="AA148:AA152" si="56">+G148+I148+K148+M148+O148+Q148+S148+U148+W148+Y148</f>
        <v>0</v>
      </c>
      <c r="AB148" s="27"/>
    </row>
    <row r="149" spans="1:28" ht="24" customHeight="1" x14ac:dyDescent="0.25">
      <c r="A149" s="114">
        <v>10082516536</v>
      </c>
      <c r="B149" s="100"/>
      <c r="C149" s="42" t="s">
        <v>183</v>
      </c>
      <c r="D149" s="15"/>
      <c r="E149" s="16"/>
      <c r="F149" s="19"/>
      <c r="G149" s="20"/>
      <c r="H149" s="19"/>
      <c r="I149" s="20"/>
      <c r="J149" s="19"/>
      <c r="K149" s="20"/>
      <c r="L149" s="19"/>
      <c r="M149" s="20"/>
      <c r="N149" s="19"/>
      <c r="O149" s="20"/>
      <c r="P149" s="19"/>
      <c r="Q149" s="20"/>
      <c r="R149" s="20"/>
      <c r="S149" s="20"/>
      <c r="T149" s="20"/>
      <c r="U149" s="20"/>
      <c r="V149" s="20"/>
      <c r="W149" s="20"/>
      <c r="X149" s="20"/>
      <c r="Y149" s="20"/>
      <c r="Z149" s="17">
        <f t="shared" si="55"/>
        <v>0</v>
      </c>
      <c r="AA149" s="26">
        <f t="shared" si="56"/>
        <v>0</v>
      </c>
      <c r="AB149" s="27"/>
    </row>
    <row r="150" spans="1:28" ht="24" customHeight="1" x14ac:dyDescent="0.25">
      <c r="A150" s="114"/>
      <c r="B150" s="100"/>
      <c r="C150" s="14" t="s">
        <v>188</v>
      </c>
      <c r="D150" s="15"/>
      <c r="E150" s="16"/>
      <c r="F150" s="19">
        <v>10000</v>
      </c>
      <c r="G150" s="20"/>
      <c r="H150" s="19">
        <f>-5000-3523.77-1476.23</f>
        <v>-10000</v>
      </c>
      <c r="I150" s="20">
        <v>0</v>
      </c>
      <c r="J150" s="19"/>
      <c r="K150" s="20"/>
      <c r="L150" s="19"/>
      <c r="M150" s="20"/>
      <c r="N150" s="19"/>
      <c r="O150" s="20"/>
      <c r="P150" s="19"/>
      <c r="Q150" s="20"/>
      <c r="R150" s="20"/>
      <c r="S150" s="20"/>
      <c r="T150" s="20"/>
      <c r="U150" s="20"/>
      <c r="V150" s="20"/>
      <c r="W150" s="20"/>
      <c r="X150" s="20"/>
      <c r="Y150" s="20"/>
      <c r="Z150" s="17">
        <f t="shared" si="55"/>
        <v>0</v>
      </c>
      <c r="AA150" s="26">
        <f t="shared" si="56"/>
        <v>0</v>
      </c>
      <c r="AB150" s="128" t="s">
        <v>184</v>
      </c>
    </row>
    <row r="151" spans="1:28" ht="24" customHeight="1" x14ac:dyDescent="0.25">
      <c r="A151" s="114"/>
      <c r="B151" s="100"/>
      <c r="C151" s="14"/>
      <c r="D151" s="15"/>
      <c r="E151" s="16"/>
      <c r="F151" s="19"/>
      <c r="G151" s="20"/>
      <c r="H151" s="19"/>
      <c r="I151" s="20"/>
      <c r="J151" s="19"/>
      <c r="K151" s="20"/>
      <c r="L151" s="19"/>
      <c r="M151" s="20"/>
      <c r="N151" s="19"/>
      <c r="O151" s="20"/>
      <c r="P151" s="19"/>
      <c r="Q151" s="20"/>
      <c r="R151" s="20"/>
      <c r="S151" s="20"/>
      <c r="T151" s="20"/>
      <c r="U151" s="20"/>
      <c r="V151" s="20"/>
      <c r="W151" s="20"/>
      <c r="X151" s="20"/>
      <c r="Y151" s="20"/>
      <c r="Z151" s="17">
        <f t="shared" si="55"/>
        <v>0</v>
      </c>
      <c r="AA151" s="26">
        <f t="shared" si="56"/>
        <v>0</v>
      </c>
      <c r="AB151" s="27"/>
    </row>
    <row r="152" spans="1:28" ht="24" customHeight="1" x14ac:dyDescent="0.25">
      <c r="A152" s="114"/>
      <c r="B152" s="100"/>
      <c r="C152" s="14"/>
      <c r="D152" s="15"/>
      <c r="E152" s="16"/>
      <c r="F152" s="19"/>
      <c r="G152" s="20"/>
      <c r="H152" s="19"/>
      <c r="I152" s="20"/>
      <c r="J152" s="19"/>
      <c r="K152" s="20"/>
      <c r="L152" s="19"/>
      <c r="M152" s="20"/>
      <c r="N152" s="19"/>
      <c r="O152" s="20"/>
      <c r="P152" s="19"/>
      <c r="Q152" s="20"/>
      <c r="R152" s="20"/>
      <c r="S152" s="20"/>
      <c r="T152" s="20"/>
      <c r="U152" s="20"/>
      <c r="V152" s="20"/>
      <c r="W152" s="20"/>
      <c r="X152" s="20"/>
      <c r="Y152" s="20"/>
      <c r="Z152" s="17">
        <f t="shared" si="55"/>
        <v>0</v>
      </c>
      <c r="AA152" s="26">
        <f t="shared" si="56"/>
        <v>0</v>
      </c>
      <c r="AB152" s="27"/>
    </row>
    <row r="153" spans="1:28" ht="24" customHeight="1" x14ac:dyDescent="0.25">
      <c r="A153" s="2"/>
      <c r="B153" s="100"/>
      <c r="C153" s="141"/>
      <c r="D153" s="142"/>
      <c r="E153" s="16"/>
      <c r="F153" s="19"/>
      <c r="G153" s="20"/>
      <c r="H153" s="19"/>
      <c r="I153" s="20"/>
      <c r="J153" s="19"/>
      <c r="K153" s="20"/>
      <c r="L153" s="19"/>
      <c r="M153" s="20"/>
      <c r="N153" s="19"/>
      <c r="O153" s="20"/>
      <c r="P153" s="19"/>
      <c r="Q153" s="20"/>
      <c r="R153" s="20"/>
      <c r="S153" s="20"/>
      <c r="T153" s="20"/>
      <c r="U153" s="20"/>
      <c r="V153" s="20"/>
      <c r="W153" s="20"/>
      <c r="X153" s="20"/>
      <c r="Y153" s="20"/>
      <c r="Z153" s="17">
        <f t="shared" si="53"/>
        <v>0</v>
      </c>
      <c r="AA153" s="26">
        <f t="shared" si="54"/>
        <v>0</v>
      </c>
      <c r="AB153" s="27"/>
    </row>
    <row r="154" spans="1:28" ht="24" customHeight="1" x14ac:dyDescent="0.25">
      <c r="A154" s="2"/>
      <c r="B154" s="100"/>
      <c r="C154" s="137" t="s">
        <v>66</v>
      </c>
      <c r="D154" s="138"/>
      <c r="E154" s="16"/>
      <c r="F154" s="24">
        <v>39255.040000000001</v>
      </c>
      <c r="G154" s="25">
        <v>24308</v>
      </c>
      <c r="H154" s="19"/>
      <c r="I154" s="20"/>
      <c r="J154" s="19"/>
      <c r="K154" s="20"/>
      <c r="L154" s="19"/>
      <c r="M154" s="20"/>
      <c r="N154" s="19"/>
      <c r="O154" s="20"/>
      <c r="P154" s="19"/>
      <c r="Q154" s="20"/>
      <c r="R154" s="20"/>
      <c r="S154" s="20"/>
      <c r="T154" s="20"/>
      <c r="U154" s="20"/>
      <c r="V154" s="20"/>
      <c r="W154" s="20"/>
      <c r="X154" s="20"/>
      <c r="Y154" s="20"/>
      <c r="Z154" s="17">
        <f t="shared" si="53"/>
        <v>39255.040000000001</v>
      </c>
      <c r="AA154" s="26">
        <f t="shared" si="54"/>
        <v>24308</v>
      </c>
      <c r="AB154" s="27"/>
    </row>
    <row r="155" spans="1:28" ht="24" customHeight="1" x14ac:dyDescent="0.25">
      <c r="A155" s="2"/>
      <c r="B155" s="100"/>
      <c r="C155" s="141"/>
      <c r="D155" s="142"/>
      <c r="E155" s="16"/>
      <c r="F155" s="19"/>
      <c r="G155" s="20"/>
      <c r="H155" s="19"/>
      <c r="I155" s="20"/>
      <c r="J155" s="19"/>
      <c r="K155" s="20"/>
      <c r="L155" s="19"/>
      <c r="M155" s="20"/>
      <c r="N155" s="19"/>
      <c r="O155" s="20"/>
      <c r="P155" s="19"/>
      <c r="Q155" s="20"/>
      <c r="R155" s="20"/>
      <c r="S155" s="20"/>
      <c r="T155" s="20"/>
      <c r="U155" s="20"/>
      <c r="V155" s="20"/>
      <c r="W155" s="20"/>
      <c r="X155" s="20"/>
      <c r="Y155" s="20"/>
      <c r="Z155" s="17">
        <f t="shared" si="53"/>
        <v>0</v>
      </c>
      <c r="AA155" s="26">
        <f t="shared" si="54"/>
        <v>0</v>
      </c>
      <c r="AB155" s="27"/>
    </row>
    <row r="156" spans="1:28" ht="24" customHeight="1" thickBot="1" x14ac:dyDescent="0.3">
      <c r="A156" s="2"/>
      <c r="B156" s="100"/>
      <c r="C156" s="141"/>
      <c r="D156" s="142"/>
      <c r="E156" s="21" t="s">
        <v>23</v>
      </c>
      <c r="F156" s="22">
        <f t="shared" ref="F156:AA156" si="57">SUM(F134:F155)</f>
        <v>526506.04</v>
      </c>
      <c r="G156" s="23">
        <f t="shared" si="57"/>
        <v>436507.79000000004</v>
      </c>
      <c r="H156" s="22">
        <f t="shared" si="57"/>
        <v>-215261</v>
      </c>
      <c r="I156" s="23">
        <f t="shared" si="57"/>
        <v>-215211.02000000002</v>
      </c>
      <c r="J156" s="22">
        <f t="shared" si="57"/>
        <v>0</v>
      </c>
      <c r="K156" s="23">
        <f t="shared" si="57"/>
        <v>-14814.13</v>
      </c>
      <c r="L156" s="22">
        <f t="shared" si="57"/>
        <v>0</v>
      </c>
      <c r="M156" s="23">
        <f t="shared" si="57"/>
        <v>0</v>
      </c>
      <c r="N156" s="22">
        <f t="shared" si="57"/>
        <v>0</v>
      </c>
      <c r="O156" s="23">
        <f t="shared" si="57"/>
        <v>0</v>
      </c>
      <c r="P156" s="22">
        <f t="shared" si="57"/>
        <v>0</v>
      </c>
      <c r="Q156" s="23">
        <f t="shared" si="57"/>
        <v>0</v>
      </c>
      <c r="R156" s="22">
        <f t="shared" si="57"/>
        <v>0</v>
      </c>
      <c r="S156" s="23">
        <f t="shared" si="57"/>
        <v>0</v>
      </c>
      <c r="T156" s="22">
        <f t="shared" si="57"/>
        <v>0</v>
      </c>
      <c r="U156" s="23">
        <f t="shared" si="57"/>
        <v>0</v>
      </c>
      <c r="V156" s="22">
        <f t="shared" si="57"/>
        <v>0</v>
      </c>
      <c r="W156" s="23">
        <f t="shared" si="57"/>
        <v>0</v>
      </c>
      <c r="X156" s="22">
        <f t="shared" si="57"/>
        <v>0</v>
      </c>
      <c r="Y156" s="23">
        <f t="shared" si="57"/>
        <v>0</v>
      </c>
      <c r="Z156" s="22">
        <f t="shared" si="57"/>
        <v>311245.03999999998</v>
      </c>
      <c r="AA156" s="23">
        <f t="shared" si="57"/>
        <v>206482.64</v>
      </c>
    </row>
    <row r="157" spans="1:28" ht="24" customHeight="1" thickTop="1" x14ac:dyDescent="0.25">
      <c r="A157" s="3"/>
      <c r="B157" s="3"/>
      <c r="C157" s="3"/>
      <c r="D157" s="3"/>
      <c r="E157" s="130"/>
      <c r="F157" s="131"/>
      <c r="G157" s="132"/>
      <c r="H157" s="131"/>
      <c r="I157" s="132"/>
      <c r="J157" s="131"/>
      <c r="K157" s="132"/>
      <c r="L157" s="131"/>
      <c r="M157" s="132"/>
      <c r="N157" s="131"/>
      <c r="O157" s="132"/>
      <c r="P157" s="131"/>
      <c r="Q157" s="132"/>
      <c r="R157" s="131"/>
      <c r="S157" s="132"/>
      <c r="T157" s="131"/>
      <c r="U157" s="132"/>
      <c r="V157" s="131"/>
      <c r="W157" s="132"/>
      <c r="X157" s="131"/>
      <c r="Y157" s="132"/>
      <c r="Z157" s="131"/>
      <c r="AA157" s="132"/>
    </row>
    <row r="158" spans="1:28" ht="24" customHeight="1" x14ac:dyDescent="0.35">
      <c r="A158" s="11" t="s">
        <v>192</v>
      </c>
      <c r="B158" s="11"/>
    </row>
    <row r="159" spans="1:28" ht="24" customHeight="1" x14ac:dyDescent="0.25">
      <c r="A159" s="143" t="s">
        <v>8</v>
      </c>
      <c r="B159" s="146" t="s">
        <v>129</v>
      </c>
      <c r="C159" s="143" t="s">
        <v>9</v>
      </c>
      <c r="D159" s="143"/>
      <c r="E159" s="146" t="s">
        <v>12</v>
      </c>
      <c r="F159" s="143" t="s">
        <v>2</v>
      </c>
      <c r="G159" s="143"/>
      <c r="H159" s="143" t="s">
        <v>193</v>
      </c>
      <c r="I159" s="143"/>
      <c r="J159" s="143" t="s">
        <v>6</v>
      </c>
      <c r="K159" s="143"/>
      <c r="L159" s="143"/>
      <c r="M159" s="143"/>
      <c r="N159" s="143"/>
      <c r="O159" s="143"/>
      <c r="P159" s="143"/>
      <c r="Q159" s="143"/>
      <c r="R159" s="144"/>
      <c r="S159" s="145"/>
      <c r="T159" s="144"/>
      <c r="U159" s="145"/>
      <c r="V159" s="144"/>
      <c r="W159" s="145"/>
      <c r="X159" s="144"/>
      <c r="Y159" s="145"/>
      <c r="Z159" s="143" t="s">
        <v>7</v>
      </c>
      <c r="AA159" s="143"/>
      <c r="AB159" s="146" t="s">
        <v>68</v>
      </c>
    </row>
    <row r="160" spans="1:28" ht="24" customHeight="1" x14ac:dyDescent="0.25">
      <c r="A160" s="143"/>
      <c r="B160" s="148"/>
      <c r="C160" s="143"/>
      <c r="D160" s="144"/>
      <c r="E160" s="148"/>
      <c r="F160" s="4" t="s">
        <v>3</v>
      </c>
      <c r="G160" s="4" t="s">
        <v>4</v>
      </c>
      <c r="H160" s="4" t="s">
        <v>3</v>
      </c>
      <c r="I160" s="4" t="s">
        <v>4</v>
      </c>
      <c r="J160" s="4" t="s">
        <v>3</v>
      </c>
      <c r="K160" s="4" t="s">
        <v>4</v>
      </c>
      <c r="L160" s="4" t="s">
        <v>3</v>
      </c>
      <c r="M160" s="4" t="s">
        <v>4</v>
      </c>
      <c r="N160" s="4" t="s">
        <v>3</v>
      </c>
      <c r="O160" s="4" t="s">
        <v>4</v>
      </c>
      <c r="P160" s="4" t="s">
        <v>3</v>
      </c>
      <c r="Q160" s="4" t="s">
        <v>4</v>
      </c>
      <c r="R160" s="4"/>
      <c r="S160" s="4"/>
      <c r="T160" s="4"/>
      <c r="U160" s="4"/>
      <c r="V160" s="4"/>
      <c r="W160" s="4"/>
      <c r="X160" s="4"/>
      <c r="Y160" s="4"/>
      <c r="Z160" s="4" t="s">
        <v>3</v>
      </c>
      <c r="AA160" s="4" t="s">
        <v>4</v>
      </c>
      <c r="AB160" s="147"/>
    </row>
    <row r="161" spans="1:28" ht="24" customHeight="1" x14ac:dyDescent="0.25">
      <c r="A161" s="2"/>
      <c r="B161" s="134" t="s">
        <v>193</v>
      </c>
      <c r="C161" s="137"/>
      <c r="D161" s="138"/>
      <c r="E161" s="16"/>
      <c r="F161" s="17"/>
      <c r="G161" s="18"/>
      <c r="H161" s="112"/>
      <c r="I161" s="18"/>
      <c r="J161" s="17"/>
      <c r="K161" s="18"/>
      <c r="L161" s="17"/>
      <c r="M161" s="18"/>
      <c r="N161" s="17"/>
      <c r="O161" s="18"/>
      <c r="P161" s="17"/>
      <c r="Q161" s="18"/>
      <c r="R161" s="18"/>
      <c r="S161" s="18"/>
      <c r="T161" s="18"/>
      <c r="U161" s="18"/>
      <c r="V161" s="18"/>
      <c r="W161" s="18"/>
      <c r="X161" s="18"/>
      <c r="Y161" s="18"/>
      <c r="Z161" s="17">
        <f t="shared" ref="Z161:Z193" si="58">+F161+H161+J161+L161+N161+P161+R161+T161+V161+X161</f>
        <v>0</v>
      </c>
      <c r="AA161" s="18">
        <f t="shared" ref="AA161:AA193" si="59">+G161+I161+K161+M161+O161+Q161+S161+U161+W161+Y161</f>
        <v>0</v>
      </c>
      <c r="AB161" s="120"/>
    </row>
    <row r="162" spans="1:28" ht="52.5" customHeight="1" x14ac:dyDescent="0.25">
      <c r="A162" s="2"/>
      <c r="B162" s="15" t="s">
        <v>200</v>
      </c>
      <c r="C162" s="137" t="s">
        <v>198</v>
      </c>
      <c r="D162" s="138"/>
      <c r="E162" s="16"/>
      <c r="F162" s="17"/>
      <c r="G162" s="18"/>
      <c r="H162" s="17"/>
      <c r="I162" s="18">
        <v>-251468.21</v>
      </c>
      <c r="J162" s="17"/>
      <c r="K162" s="18"/>
      <c r="L162" s="17"/>
      <c r="M162" s="18"/>
      <c r="N162" s="17"/>
      <c r="O162" s="18"/>
      <c r="P162" s="17"/>
      <c r="Q162" s="18"/>
      <c r="R162" s="18"/>
      <c r="S162" s="18"/>
      <c r="T162" s="18"/>
      <c r="U162" s="18"/>
      <c r="V162" s="18"/>
      <c r="W162" s="18"/>
      <c r="X162" s="18"/>
      <c r="Y162" s="18"/>
      <c r="Z162" s="17">
        <f t="shared" si="58"/>
        <v>0</v>
      </c>
      <c r="AA162" s="18">
        <f t="shared" si="59"/>
        <v>-251468.21</v>
      </c>
      <c r="AB162" s="120"/>
    </row>
    <row r="163" spans="1:28" ht="53.25" customHeight="1" x14ac:dyDescent="0.25">
      <c r="A163" s="2"/>
      <c r="B163" s="110" t="s">
        <v>201</v>
      </c>
      <c r="C163" s="42" t="s">
        <v>198</v>
      </c>
      <c r="D163" s="15"/>
      <c r="E163" s="16"/>
      <c r="F163" s="17"/>
      <c r="G163" s="18"/>
      <c r="H163" s="17"/>
      <c r="I163" s="18">
        <v>-108817.12</v>
      </c>
      <c r="J163" s="17"/>
      <c r="K163" s="18"/>
      <c r="L163" s="17"/>
      <c r="M163" s="18"/>
      <c r="N163" s="17"/>
      <c r="O163" s="18"/>
      <c r="P163" s="17"/>
      <c r="Q163" s="18"/>
      <c r="R163" s="18"/>
      <c r="S163" s="18"/>
      <c r="T163" s="18"/>
      <c r="U163" s="18"/>
      <c r="V163" s="18"/>
      <c r="W163" s="18"/>
      <c r="X163" s="18"/>
      <c r="Y163" s="18"/>
      <c r="Z163" s="17">
        <f t="shared" si="58"/>
        <v>0</v>
      </c>
      <c r="AA163" s="18">
        <f t="shared" si="59"/>
        <v>-108817.12</v>
      </c>
      <c r="AB163" s="120"/>
    </row>
    <row r="164" spans="1:28" ht="24" customHeight="1" x14ac:dyDescent="0.25">
      <c r="A164" s="2"/>
      <c r="B164" s="110" t="s">
        <v>202</v>
      </c>
      <c r="C164" s="42" t="s">
        <v>198</v>
      </c>
      <c r="D164" s="15"/>
      <c r="E164" s="16"/>
      <c r="F164" s="17"/>
      <c r="G164" s="113"/>
      <c r="H164" s="17"/>
      <c r="I164" s="113"/>
      <c r="J164" s="17"/>
      <c r="K164" s="18"/>
      <c r="L164" s="17"/>
      <c r="M164" s="18"/>
      <c r="N164" s="17"/>
      <c r="O164" s="18"/>
      <c r="P164" s="17"/>
      <c r="Q164" s="18"/>
      <c r="R164" s="18"/>
      <c r="S164" s="18"/>
      <c r="T164" s="18"/>
      <c r="U164" s="18"/>
      <c r="V164" s="18"/>
      <c r="W164" s="18"/>
      <c r="X164" s="18"/>
      <c r="Y164" s="18"/>
      <c r="Z164" s="17">
        <f t="shared" ref="Z164:Z167" si="60">+F164+H164+J164+L164+N164+P164+R164+T164+V164+X164</f>
        <v>0</v>
      </c>
      <c r="AA164" s="18">
        <f t="shared" ref="AA164:AA167" si="61">+G164+I164+K164+M164+O164+Q164+S164+U164+W164+Y164</f>
        <v>0</v>
      </c>
      <c r="AB164" s="120"/>
    </row>
    <row r="165" spans="1:28" ht="24" customHeight="1" x14ac:dyDescent="0.25">
      <c r="A165" s="2"/>
      <c r="B165" s="110" t="s">
        <v>203</v>
      </c>
      <c r="C165" s="42" t="s">
        <v>198</v>
      </c>
      <c r="D165" s="15"/>
      <c r="E165" s="16"/>
      <c r="F165" s="17"/>
      <c r="G165" s="113"/>
      <c r="H165" s="17"/>
      <c r="I165" s="113"/>
      <c r="J165" s="17"/>
      <c r="K165" s="18"/>
      <c r="L165" s="17"/>
      <c r="M165" s="18"/>
      <c r="N165" s="17"/>
      <c r="O165" s="18"/>
      <c r="P165" s="17"/>
      <c r="Q165" s="18"/>
      <c r="R165" s="18"/>
      <c r="S165" s="18"/>
      <c r="T165" s="18"/>
      <c r="U165" s="18"/>
      <c r="V165" s="18"/>
      <c r="W165" s="18"/>
      <c r="X165" s="18"/>
      <c r="Y165" s="18"/>
      <c r="Z165" s="17">
        <f t="shared" si="60"/>
        <v>0</v>
      </c>
      <c r="AA165" s="18">
        <f t="shared" si="61"/>
        <v>0</v>
      </c>
      <c r="AB165" s="120"/>
    </row>
    <row r="166" spans="1:28" ht="24" customHeight="1" x14ac:dyDescent="0.25">
      <c r="A166" s="2"/>
      <c r="B166" s="110"/>
      <c r="C166" s="42"/>
      <c r="D166" s="15"/>
      <c r="E166" s="16"/>
      <c r="F166" s="17"/>
      <c r="G166" s="113"/>
      <c r="H166" s="17"/>
      <c r="I166" s="113"/>
      <c r="J166" s="17"/>
      <c r="K166" s="18"/>
      <c r="L166" s="17"/>
      <c r="M166" s="18"/>
      <c r="N166" s="17"/>
      <c r="O166" s="18"/>
      <c r="P166" s="17"/>
      <c r="Q166" s="18"/>
      <c r="R166" s="18"/>
      <c r="S166" s="18"/>
      <c r="T166" s="18"/>
      <c r="U166" s="18"/>
      <c r="V166" s="18"/>
      <c r="W166" s="18"/>
      <c r="X166" s="18"/>
      <c r="Y166" s="18"/>
      <c r="Z166" s="17">
        <f t="shared" si="60"/>
        <v>0</v>
      </c>
      <c r="AA166" s="18">
        <f t="shared" si="61"/>
        <v>0</v>
      </c>
      <c r="AB166" s="120"/>
    </row>
    <row r="167" spans="1:28" ht="24" customHeight="1" x14ac:dyDescent="0.25">
      <c r="A167" s="2"/>
      <c r="B167" s="110"/>
      <c r="C167" s="42"/>
      <c r="D167" s="15"/>
      <c r="E167" s="16"/>
      <c r="F167" s="17"/>
      <c r="G167" s="113"/>
      <c r="H167" s="17"/>
      <c r="I167" s="113"/>
      <c r="J167" s="17"/>
      <c r="K167" s="18"/>
      <c r="L167" s="17"/>
      <c r="M167" s="18"/>
      <c r="N167" s="17"/>
      <c r="O167" s="18"/>
      <c r="P167" s="17"/>
      <c r="Q167" s="18"/>
      <c r="R167" s="18"/>
      <c r="S167" s="18"/>
      <c r="T167" s="18"/>
      <c r="U167" s="18"/>
      <c r="V167" s="18"/>
      <c r="W167" s="18"/>
      <c r="X167" s="18"/>
      <c r="Y167" s="18"/>
      <c r="Z167" s="17">
        <f t="shared" si="60"/>
        <v>0</v>
      </c>
      <c r="AA167" s="18">
        <f t="shared" si="61"/>
        <v>0</v>
      </c>
      <c r="AB167" s="120"/>
    </row>
    <row r="168" spans="1:28" ht="24" customHeight="1" x14ac:dyDescent="0.25">
      <c r="A168" s="2"/>
      <c r="B168" s="110"/>
      <c r="C168" s="42"/>
      <c r="D168" s="15"/>
      <c r="E168" s="16"/>
      <c r="F168" s="17"/>
      <c r="G168" s="113"/>
      <c r="H168" s="17"/>
      <c r="I168" s="113"/>
      <c r="J168" s="17"/>
      <c r="K168" s="18"/>
      <c r="L168" s="17"/>
      <c r="M168" s="18"/>
      <c r="N168" s="17"/>
      <c r="O168" s="18"/>
      <c r="P168" s="17"/>
      <c r="Q168" s="18"/>
      <c r="R168" s="18"/>
      <c r="S168" s="18"/>
      <c r="T168" s="18"/>
      <c r="U168" s="18"/>
      <c r="V168" s="18"/>
      <c r="W168" s="18"/>
      <c r="X168" s="18"/>
      <c r="Y168" s="18"/>
      <c r="Z168" s="17">
        <f t="shared" ref="Z168:Z170" si="62">+F168+H168+J168+L168+N168+P168+R168+T168+V168+X168</f>
        <v>0</v>
      </c>
      <c r="AA168" s="18">
        <f t="shared" ref="AA168:AA170" si="63">+G168+I168+K168+M168+O168+Q168+S168+U168+W168+Y168</f>
        <v>0</v>
      </c>
      <c r="AB168" s="120"/>
    </row>
    <row r="169" spans="1:28" ht="24" customHeight="1" x14ac:dyDescent="0.25">
      <c r="A169" s="2"/>
      <c r="B169" s="110"/>
      <c r="C169" s="42"/>
      <c r="D169" s="15"/>
      <c r="E169" s="16"/>
      <c r="F169" s="17"/>
      <c r="G169" s="113"/>
      <c r="H169" s="17"/>
      <c r="I169" s="113"/>
      <c r="J169" s="17"/>
      <c r="K169" s="18"/>
      <c r="L169" s="17"/>
      <c r="M169" s="18"/>
      <c r="N169" s="17"/>
      <c r="O169" s="18"/>
      <c r="P169" s="17"/>
      <c r="Q169" s="18"/>
      <c r="R169" s="18"/>
      <c r="S169" s="18"/>
      <c r="T169" s="18"/>
      <c r="U169" s="18"/>
      <c r="V169" s="18"/>
      <c r="W169" s="18"/>
      <c r="X169" s="18"/>
      <c r="Y169" s="18"/>
      <c r="Z169" s="17">
        <f t="shared" si="62"/>
        <v>0</v>
      </c>
      <c r="AA169" s="18">
        <f t="shared" si="63"/>
        <v>0</v>
      </c>
      <c r="AB169" s="120"/>
    </row>
    <row r="170" spans="1:28" ht="24" customHeight="1" x14ac:dyDescent="0.25">
      <c r="A170" s="2"/>
      <c r="B170" s="134" t="s">
        <v>194</v>
      </c>
      <c r="C170" s="14"/>
      <c r="D170" s="15"/>
      <c r="E170" s="16"/>
      <c r="F170" s="17"/>
      <c r="G170" s="113"/>
      <c r="H170" s="17"/>
      <c r="I170" s="113"/>
      <c r="J170" s="17"/>
      <c r="K170" s="18"/>
      <c r="L170" s="17"/>
      <c r="M170" s="18"/>
      <c r="N170" s="17"/>
      <c r="O170" s="18"/>
      <c r="P170" s="17"/>
      <c r="Q170" s="18"/>
      <c r="R170" s="18"/>
      <c r="S170" s="18"/>
      <c r="T170" s="18"/>
      <c r="U170" s="18"/>
      <c r="V170" s="18"/>
      <c r="W170" s="18"/>
      <c r="X170" s="18"/>
      <c r="Y170" s="18"/>
      <c r="Z170" s="17">
        <f t="shared" si="62"/>
        <v>0</v>
      </c>
      <c r="AA170" s="18">
        <f t="shared" si="63"/>
        <v>0</v>
      </c>
      <c r="AB170" s="121"/>
    </row>
    <row r="171" spans="1:28" ht="24" customHeight="1" x14ac:dyDescent="0.25">
      <c r="A171" s="2">
        <v>20501842771</v>
      </c>
      <c r="B171" s="110" t="s">
        <v>204</v>
      </c>
      <c r="C171" s="14" t="s">
        <v>199</v>
      </c>
      <c r="D171" s="15"/>
      <c r="E171" s="16"/>
      <c r="F171" s="17"/>
      <c r="G171" s="113">
        <v>11800</v>
      </c>
      <c r="H171" s="17"/>
      <c r="I171" s="113">
        <v>-11800</v>
      </c>
      <c r="J171" s="17"/>
      <c r="K171" s="18"/>
      <c r="L171" s="17"/>
      <c r="M171" s="18"/>
      <c r="N171" s="17"/>
      <c r="O171" s="18"/>
      <c r="P171" s="17"/>
      <c r="Q171" s="18"/>
      <c r="R171" s="18"/>
      <c r="S171" s="18"/>
      <c r="T171" s="18"/>
      <c r="U171" s="18"/>
      <c r="V171" s="18"/>
      <c r="W171" s="18"/>
      <c r="X171" s="18"/>
      <c r="Y171" s="18"/>
      <c r="Z171" s="17">
        <f t="shared" ref="Z171:Z172" si="64">+F171+H171+J171+L171+N171+P171+R171+T171+V171+X171</f>
        <v>0</v>
      </c>
      <c r="AA171" s="18">
        <f t="shared" ref="AA171:AA172" si="65">+G171+I171+K171+M171+O171+Q171+S171+U171+W171+Y171</f>
        <v>0</v>
      </c>
      <c r="AB171" s="121" t="s">
        <v>208</v>
      </c>
    </row>
    <row r="172" spans="1:28" ht="24" customHeight="1" x14ac:dyDescent="0.25">
      <c r="A172" s="2"/>
      <c r="B172" s="110"/>
      <c r="C172" s="14"/>
      <c r="D172" s="15"/>
      <c r="E172" s="16"/>
      <c r="F172" s="17"/>
      <c r="G172" s="113"/>
      <c r="H172" s="17"/>
      <c r="I172" s="113"/>
      <c r="J172" s="17"/>
      <c r="K172" s="18"/>
      <c r="L172" s="17"/>
      <c r="M172" s="18"/>
      <c r="N172" s="17"/>
      <c r="O172" s="18"/>
      <c r="P172" s="17"/>
      <c r="Q172" s="18"/>
      <c r="R172" s="18"/>
      <c r="S172" s="18"/>
      <c r="T172" s="18"/>
      <c r="U172" s="18"/>
      <c r="V172" s="18"/>
      <c r="W172" s="18"/>
      <c r="X172" s="18"/>
      <c r="Y172" s="18"/>
      <c r="Z172" s="17">
        <f t="shared" si="64"/>
        <v>0</v>
      </c>
      <c r="AA172" s="18">
        <f t="shared" si="65"/>
        <v>0</v>
      </c>
      <c r="AB172" s="121"/>
    </row>
    <row r="173" spans="1:28" ht="24" customHeight="1" x14ac:dyDescent="0.25">
      <c r="A173" s="2"/>
      <c r="B173" s="134" t="s">
        <v>196</v>
      </c>
      <c r="C173" s="14"/>
      <c r="D173" s="15"/>
      <c r="E173" s="16"/>
      <c r="F173" s="17"/>
      <c r="G173" s="113"/>
      <c r="H173" s="17"/>
      <c r="I173" s="113"/>
      <c r="J173" s="17"/>
      <c r="K173" s="18"/>
      <c r="L173" s="17"/>
      <c r="M173" s="18"/>
      <c r="N173" s="17"/>
      <c r="O173" s="18"/>
      <c r="P173" s="17"/>
      <c r="Q173" s="18"/>
      <c r="R173" s="18"/>
      <c r="S173" s="18"/>
      <c r="T173" s="18"/>
      <c r="U173" s="18"/>
      <c r="V173" s="18"/>
      <c r="W173" s="18"/>
      <c r="X173" s="18"/>
      <c r="Y173" s="18"/>
      <c r="Z173" s="17">
        <f t="shared" ref="Z173:Z182" si="66">+F173+H173+J173+L173+N173+P173+R173+T173+V173+X173</f>
        <v>0</v>
      </c>
      <c r="AA173" s="18">
        <f t="shared" ref="AA173:AA182" si="67">+G173+I173+K173+M173+O173+Q173+S173+U173+W173+Y173</f>
        <v>0</v>
      </c>
      <c r="AB173" s="121"/>
    </row>
    <row r="174" spans="1:28" ht="24" customHeight="1" x14ac:dyDescent="0.25">
      <c r="A174" s="2"/>
      <c r="B174" s="110"/>
      <c r="C174" s="14"/>
      <c r="D174" s="15"/>
      <c r="E174" s="16"/>
      <c r="F174" s="17"/>
      <c r="G174" s="113"/>
      <c r="H174" s="17"/>
      <c r="I174" s="113"/>
      <c r="J174" s="17"/>
      <c r="K174" s="18"/>
      <c r="L174" s="17"/>
      <c r="M174" s="18"/>
      <c r="N174" s="17"/>
      <c r="O174" s="18"/>
      <c r="P174" s="17"/>
      <c r="Q174" s="18"/>
      <c r="R174" s="18"/>
      <c r="S174" s="18"/>
      <c r="T174" s="18"/>
      <c r="U174" s="18"/>
      <c r="V174" s="18"/>
      <c r="W174" s="18"/>
      <c r="X174" s="18"/>
      <c r="Y174" s="18"/>
      <c r="Z174" s="17">
        <f t="shared" si="66"/>
        <v>0</v>
      </c>
      <c r="AA174" s="18">
        <f t="shared" si="67"/>
        <v>0</v>
      </c>
      <c r="AB174" s="121"/>
    </row>
    <row r="175" spans="1:28" ht="24" customHeight="1" x14ac:dyDescent="0.25">
      <c r="A175" s="2"/>
      <c r="B175" s="110"/>
      <c r="C175" s="14"/>
      <c r="D175" s="15"/>
      <c r="E175" s="16"/>
      <c r="F175" s="17"/>
      <c r="G175" s="113"/>
      <c r="H175" s="17"/>
      <c r="I175" s="113"/>
      <c r="J175" s="17"/>
      <c r="K175" s="18"/>
      <c r="L175" s="17"/>
      <c r="M175" s="18"/>
      <c r="N175" s="17"/>
      <c r="O175" s="18"/>
      <c r="P175" s="17"/>
      <c r="Q175" s="18"/>
      <c r="R175" s="18"/>
      <c r="S175" s="18"/>
      <c r="T175" s="18"/>
      <c r="U175" s="18"/>
      <c r="V175" s="18"/>
      <c r="W175" s="18"/>
      <c r="X175" s="18"/>
      <c r="Y175" s="18"/>
      <c r="Z175" s="17">
        <f t="shared" si="66"/>
        <v>0</v>
      </c>
      <c r="AA175" s="18">
        <f t="shared" si="67"/>
        <v>0</v>
      </c>
      <c r="AB175" s="121"/>
    </row>
    <row r="176" spans="1:28" ht="24" customHeight="1" x14ac:dyDescent="0.25">
      <c r="A176" s="2"/>
      <c r="B176" s="110"/>
      <c r="C176" s="14"/>
      <c r="D176" s="15"/>
      <c r="E176" s="16"/>
      <c r="F176" s="17"/>
      <c r="G176" s="113"/>
      <c r="H176" s="17"/>
      <c r="I176" s="113"/>
      <c r="J176" s="17"/>
      <c r="K176" s="18"/>
      <c r="L176" s="17"/>
      <c r="M176" s="18"/>
      <c r="N176" s="17"/>
      <c r="O176" s="18"/>
      <c r="P176" s="17"/>
      <c r="Q176" s="18"/>
      <c r="R176" s="18"/>
      <c r="S176" s="18"/>
      <c r="T176" s="18"/>
      <c r="U176" s="18"/>
      <c r="V176" s="18"/>
      <c r="W176" s="18"/>
      <c r="X176" s="18"/>
      <c r="Y176" s="18"/>
      <c r="Z176" s="17">
        <f t="shared" si="66"/>
        <v>0</v>
      </c>
      <c r="AA176" s="18">
        <f t="shared" si="67"/>
        <v>0</v>
      </c>
      <c r="AB176" s="121"/>
    </row>
    <row r="177" spans="1:28" ht="24" customHeight="1" x14ac:dyDescent="0.25">
      <c r="A177" s="2"/>
      <c r="B177" s="134" t="s">
        <v>197</v>
      </c>
      <c r="C177" s="14"/>
      <c r="D177" s="15"/>
      <c r="E177" s="16"/>
      <c r="F177" s="17"/>
      <c r="G177" s="113"/>
      <c r="H177" s="17"/>
      <c r="I177" s="113"/>
      <c r="J177" s="17"/>
      <c r="K177" s="18"/>
      <c r="L177" s="17"/>
      <c r="M177" s="18"/>
      <c r="N177" s="17"/>
      <c r="O177" s="18"/>
      <c r="P177" s="17"/>
      <c r="Q177" s="18"/>
      <c r="R177" s="18"/>
      <c r="S177" s="18"/>
      <c r="T177" s="18"/>
      <c r="U177" s="18"/>
      <c r="V177" s="18"/>
      <c r="W177" s="18"/>
      <c r="X177" s="18"/>
      <c r="Y177" s="18"/>
      <c r="Z177" s="17">
        <f t="shared" si="66"/>
        <v>0</v>
      </c>
      <c r="AA177" s="18">
        <f t="shared" si="67"/>
        <v>0</v>
      </c>
      <c r="AB177" s="121"/>
    </row>
    <row r="178" spans="1:28" ht="24" customHeight="1" x14ac:dyDescent="0.25">
      <c r="A178" s="2">
        <v>20492865894</v>
      </c>
      <c r="B178" s="104" t="s">
        <v>161</v>
      </c>
      <c r="C178" s="137" t="s">
        <v>158</v>
      </c>
      <c r="D178" s="138"/>
      <c r="E178" s="16"/>
      <c r="F178" s="17"/>
      <c r="G178" s="20">
        <v>2950</v>
      </c>
      <c r="H178" s="19"/>
      <c r="I178" s="20">
        <v>-2950</v>
      </c>
      <c r="J178" s="17"/>
      <c r="K178" s="18"/>
      <c r="L178" s="17"/>
      <c r="N178" s="17"/>
      <c r="O178" s="18"/>
      <c r="P178" s="17"/>
      <c r="Q178" s="18"/>
      <c r="R178" s="18"/>
      <c r="S178" s="18"/>
      <c r="T178" s="18"/>
      <c r="U178" s="18"/>
      <c r="V178" s="18"/>
      <c r="W178" s="18"/>
      <c r="X178" s="18"/>
      <c r="Y178" s="18"/>
      <c r="Z178" s="17">
        <f t="shared" si="66"/>
        <v>0</v>
      </c>
      <c r="AA178" s="18">
        <f t="shared" si="67"/>
        <v>0</v>
      </c>
      <c r="AB178" s="121" t="s">
        <v>207</v>
      </c>
    </row>
    <row r="179" spans="1:28" ht="24" customHeight="1" x14ac:dyDescent="0.25">
      <c r="A179" s="2"/>
      <c r="B179" s="110"/>
      <c r="C179" s="137" t="s">
        <v>159</v>
      </c>
      <c r="D179" s="138"/>
      <c r="E179" s="16"/>
      <c r="F179" s="17"/>
      <c r="G179" s="113">
        <v>2950</v>
      </c>
      <c r="H179" s="17"/>
      <c r="I179" s="113"/>
      <c r="J179" s="17"/>
      <c r="K179" s="18"/>
      <c r="L179" s="17"/>
      <c r="M179" s="113">
        <v>-2950</v>
      </c>
      <c r="N179" s="17"/>
      <c r="O179" s="18"/>
      <c r="P179" s="17"/>
      <c r="Q179" s="18"/>
      <c r="R179" s="18"/>
      <c r="S179" s="18"/>
      <c r="T179" s="18"/>
      <c r="U179" s="18"/>
      <c r="V179" s="18"/>
      <c r="W179" s="18"/>
      <c r="X179" s="18"/>
      <c r="Y179" s="18"/>
      <c r="Z179" s="17">
        <f t="shared" si="66"/>
        <v>0</v>
      </c>
      <c r="AA179" s="18">
        <f t="shared" si="67"/>
        <v>0</v>
      </c>
      <c r="AB179" s="121" t="s">
        <v>206</v>
      </c>
    </row>
    <row r="180" spans="1:28" ht="24" customHeight="1" x14ac:dyDescent="0.25">
      <c r="A180" s="2"/>
      <c r="B180" s="110"/>
      <c r="C180" s="14"/>
      <c r="D180" s="15"/>
      <c r="E180" s="16"/>
      <c r="F180" s="17"/>
      <c r="G180" s="113"/>
      <c r="H180" s="17"/>
      <c r="I180" s="113"/>
      <c r="J180" s="17"/>
      <c r="K180" s="18"/>
      <c r="L180" s="17"/>
      <c r="M180" s="18"/>
      <c r="N180" s="17"/>
      <c r="O180" s="18"/>
      <c r="P180" s="17"/>
      <c r="Q180" s="18"/>
      <c r="R180" s="18"/>
      <c r="S180" s="18"/>
      <c r="T180" s="18"/>
      <c r="U180" s="18"/>
      <c r="V180" s="18"/>
      <c r="W180" s="18"/>
      <c r="X180" s="18"/>
      <c r="Y180" s="18"/>
      <c r="Z180" s="17">
        <f t="shared" si="66"/>
        <v>0</v>
      </c>
      <c r="AA180" s="18">
        <f t="shared" ref="AA180" si="68">+G180+I180+K180+M181+O180+Q180+S180+U180+W180+Y180</f>
        <v>0</v>
      </c>
      <c r="AB180" s="121"/>
    </row>
    <row r="181" spans="1:28" ht="24" customHeight="1" x14ac:dyDescent="0.25">
      <c r="A181" s="2"/>
      <c r="B181" s="110"/>
      <c r="C181" s="14"/>
      <c r="D181" s="15"/>
      <c r="E181" s="16"/>
      <c r="F181" s="17"/>
      <c r="G181" s="113"/>
      <c r="H181" s="17"/>
      <c r="I181" s="113"/>
      <c r="J181" s="17"/>
      <c r="K181" s="18"/>
      <c r="L181" s="17"/>
      <c r="M181" s="18"/>
      <c r="N181" s="17"/>
      <c r="O181" s="18"/>
      <c r="P181" s="17"/>
      <c r="Q181" s="18"/>
      <c r="R181" s="18"/>
      <c r="S181" s="18"/>
      <c r="T181" s="18"/>
      <c r="U181" s="18"/>
      <c r="V181" s="18"/>
      <c r="W181" s="18"/>
      <c r="X181" s="18"/>
      <c r="Y181" s="18"/>
      <c r="Z181" s="17">
        <f t="shared" si="66"/>
        <v>0</v>
      </c>
      <c r="AA181" s="18">
        <f t="shared" si="67"/>
        <v>0</v>
      </c>
      <c r="AB181" s="121"/>
    </row>
    <row r="182" spans="1:28" ht="24" customHeight="1" x14ac:dyDescent="0.25">
      <c r="A182" s="2"/>
      <c r="B182" s="133" t="s">
        <v>195</v>
      </c>
      <c r="C182" s="14"/>
      <c r="D182" s="15"/>
      <c r="E182" s="16"/>
      <c r="F182" s="17"/>
      <c r="G182" s="18"/>
      <c r="H182" s="17"/>
      <c r="I182" s="18"/>
      <c r="J182" s="17"/>
      <c r="K182" s="18"/>
      <c r="L182" s="17"/>
      <c r="M182" s="18"/>
      <c r="N182" s="17"/>
      <c r="O182" s="18"/>
      <c r="P182" s="17"/>
      <c r="Q182" s="18"/>
      <c r="R182" s="18"/>
      <c r="S182" s="18"/>
      <c r="T182" s="18"/>
      <c r="U182" s="18"/>
      <c r="V182" s="18"/>
      <c r="W182" s="18"/>
      <c r="X182" s="18"/>
      <c r="Y182" s="18"/>
      <c r="Z182" s="17">
        <f t="shared" si="66"/>
        <v>0</v>
      </c>
      <c r="AA182" s="18">
        <f t="shared" si="67"/>
        <v>0</v>
      </c>
      <c r="AB182" s="121"/>
    </row>
    <row r="183" spans="1:28" ht="24" customHeight="1" x14ac:dyDescent="0.25">
      <c r="A183" s="2">
        <v>20421897744</v>
      </c>
      <c r="B183" s="100"/>
      <c r="C183" s="42" t="s">
        <v>189</v>
      </c>
      <c r="D183" s="15"/>
      <c r="E183" s="16"/>
      <c r="F183" s="17"/>
      <c r="G183" s="18"/>
      <c r="H183" s="17"/>
      <c r="I183" s="18"/>
      <c r="J183" s="17"/>
      <c r="K183" s="18"/>
      <c r="L183" s="17"/>
      <c r="M183" s="18"/>
      <c r="N183" s="17"/>
      <c r="O183" s="18"/>
      <c r="P183" s="17"/>
      <c r="Q183" s="18"/>
      <c r="R183" s="18"/>
      <c r="S183" s="18"/>
      <c r="T183" s="18"/>
      <c r="U183" s="18"/>
      <c r="V183" s="18"/>
      <c r="W183" s="18"/>
      <c r="X183" s="18"/>
      <c r="Y183" s="18"/>
      <c r="Z183" s="17">
        <f t="shared" ref="Z183:Z184" si="69">+F183+H183+J183+L183+N183+P183+R183+T183+V183+X183</f>
        <v>0</v>
      </c>
      <c r="AA183" s="18">
        <f t="shared" ref="AA183:AA184" si="70">+G183+I183+K183+M183+O183+Q183+S183+U183+W183+Y183</f>
        <v>0</v>
      </c>
      <c r="AB183" s="120"/>
    </row>
    <row r="184" spans="1:28" ht="24" customHeight="1" x14ac:dyDescent="0.25">
      <c r="A184" s="2"/>
      <c r="B184" s="100"/>
      <c r="C184" s="14" t="s">
        <v>190</v>
      </c>
      <c r="D184" s="15"/>
      <c r="E184" s="16"/>
      <c r="F184" s="17"/>
      <c r="G184" s="113">
        <v>1012.13</v>
      </c>
      <c r="H184" s="17"/>
      <c r="I184" s="113">
        <v>-1012.13</v>
      </c>
      <c r="J184" s="17"/>
      <c r="K184" s="18"/>
      <c r="L184" s="17"/>
      <c r="M184" s="18"/>
      <c r="N184" s="17"/>
      <c r="O184" s="18"/>
      <c r="P184" s="17"/>
      <c r="Q184" s="18"/>
      <c r="R184" s="18"/>
      <c r="S184" s="18"/>
      <c r="T184" s="18"/>
      <c r="U184" s="18"/>
      <c r="V184" s="18"/>
      <c r="W184" s="18"/>
      <c r="X184" s="18"/>
      <c r="Y184" s="18"/>
      <c r="Z184" s="17">
        <f t="shared" si="69"/>
        <v>0</v>
      </c>
      <c r="AA184" s="18">
        <f t="shared" si="70"/>
        <v>0</v>
      </c>
      <c r="AB184" s="121" t="s">
        <v>191</v>
      </c>
    </row>
    <row r="185" spans="1:28" ht="24" customHeight="1" x14ac:dyDescent="0.25">
      <c r="A185" s="2"/>
      <c r="B185" s="100"/>
      <c r="C185" s="141"/>
      <c r="D185" s="142"/>
      <c r="E185" s="16"/>
      <c r="F185" s="17"/>
      <c r="G185" s="18"/>
      <c r="H185" s="17"/>
      <c r="I185" s="18"/>
      <c r="J185" s="17"/>
      <c r="K185" s="18"/>
      <c r="L185" s="17"/>
      <c r="M185" s="18"/>
      <c r="N185" s="17"/>
      <c r="O185" s="18"/>
      <c r="P185" s="17"/>
      <c r="Q185" s="18"/>
      <c r="R185" s="18"/>
      <c r="S185" s="18"/>
      <c r="T185" s="18"/>
      <c r="U185" s="18"/>
      <c r="V185" s="18"/>
      <c r="W185" s="18"/>
      <c r="X185" s="18"/>
      <c r="Y185" s="18"/>
      <c r="Z185" s="17">
        <f t="shared" si="58"/>
        <v>0</v>
      </c>
      <c r="AA185" s="18">
        <f t="shared" si="59"/>
        <v>0</v>
      </c>
      <c r="AB185" s="121"/>
    </row>
    <row r="186" spans="1:28" ht="24" customHeight="1" x14ac:dyDescent="0.25">
      <c r="A186" s="2"/>
      <c r="B186" s="100"/>
      <c r="C186" s="141"/>
      <c r="D186" s="142"/>
      <c r="E186" s="16"/>
      <c r="F186" s="17"/>
      <c r="G186" s="18"/>
      <c r="H186" s="17"/>
      <c r="I186" s="18"/>
      <c r="J186" s="17"/>
      <c r="K186" s="18"/>
      <c r="L186" s="17"/>
      <c r="M186" s="18"/>
      <c r="N186" s="17"/>
      <c r="O186" s="18"/>
      <c r="P186" s="17"/>
      <c r="Q186" s="18"/>
      <c r="R186" s="18"/>
      <c r="S186" s="18"/>
      <c r="T186" s="18"/>
      <c r="U186" s="18"/>
      <c r="V186" s="18"/>
      <c r="W186" s="18"/>
      <c r="X186" s="18"/>
      <c r="Y186" s="18"/>
      <c r="Z186" s="17">
        <f t="shared" si="58"/>
        <v>0</v>
      </c>
      <c r="AA186" s="18">
        <f t="shared" si="59"/>
        <v>0</v>
      </c>
      <c r="AB186" s="121"/>
    </row>
    <row r="187" spans="1:28" ht="24" customHeight="1" x14ac:dyDescent="0.25">
      <c r="A187" s="2"/>
      <c r="B187" s="100"/>
      <c r="C187" s="141"/>
      <c r="D187" s="142"/>
      <c r="E187" s="16"/>
      <c r="F187" s="17"/>
      <c r="G187" s="18"/>
      <c r="H187" s="17"/>
      <c r="I187" s="18"/>
      <c r="J187" s="17"/>
      <c r="K187" s="18"/>
      <c r="L187" s="17"/>
      <c r="M187" s="18"/>
      <c r="N187" s="17"/>
      <c r="O187" s="18"/>
      <c r="P187" s="17"/>
      <c r="Q187" s="18"/>
      <c r="R187" s="18"/>
      <c r="S187" s="18"/>
      <c r="T187" s="18"/>
      <c r="U187" s="18"/>
      <c r="V187" s="18"/>
      <c r="W187" s="18"/>
      <c r="X187" s="18"/>
      <c r="Y187" s="18"/>
      <c r="Z187" s="17">
        <f t="shared" si="58"/>
        <v>0</v>
      </c>
      <c r="AA187" s="18">
        <f t="shared" si="59"/>
        <v>0</v>
      </c>
      <c r="AB187" s="121"/>
    </row>
    <row r="188" spans="1:28" ht="24" customHeight="1" x14ac:dyDescent="0.25">
      <c r="A188" s="2"/>
      <c r="B188" s="100"/>
      <c r="C188" s="137"/>
      <c r="D188" s="138"/>
      <c r="E188" s="16"/>
      <c r="F188" s="112"/>
      <c r="G188" s="113"/>
      <c r="H188" s="112"/>
      <c r="I188" s="113"/>
      <c r="J188" s="112"/>
      <c r="K188" s="113"/>
      <c r="L188" s="112"/>
      <c r="M188" s="113"/>
      <c r="N188" s="112"/>
      <c r="O188" s="113"/>
      <c r="P188" s="112"/>
      <c r="Q188" s="113"/>
      <c r="R188" s="113"/>
      <c r="S188" s="113"/>
      <c r="T188" s="113"/>
      <c r="U188" s="113"/>
      <c r="V188" s="113"/>
      <c r="W188" s="113"/>
      <c r="X188" s="113"/>
      <c r="Y188" s="113"/>
      <c r="Z188" s="17">
        <f t="shared" si="58"/>
        <v>0</v>
      </c>
      <c r="AA188" s="18">
        <f t="shared" si="59"/>
        <v>0</v>
      </c>
      <c r="AB188" s="121"/>
    </row>
    <row r="189" spans="1:28" ht="24" customHeight="1" x14ac:dyDescent="0.25">
      <c r="A189" s="2"/>
      <c r="B189" s="100"/>
      <c r="C189" s="139"/>
      <c r="D189" s="140"/>
      <c r="E189" s="16"/>
      <c r="F189" s="112"/>
      <c r="G189" s="113"/>
      <c r="H189" s="112"/>
      <c r="I189" s="113"/>
      <c r="J189" s="112"/>
      <c r="K189" s="113"/>
      <c r="L189" s="112"/>
      <c r="M189" s="113"/>
      <c r="N189" s="112"/>
      <c r="O189" s="113"/>
      <c r="P189" s="112"/>
      <c r="Q189" s="113"/>
      <c r="R189" s="113"/>
      <c r="S189" s="113"/>
      <c r="T189" s="113"/>
      <c r="U189" s="113"/>
      <c r="V189" s="113"/>
      <c r="W189" s="113"/>
      <c r="X189" s="113"/>
      <c r="Y189" s="113"/>
      <c r="Z189" s="17">
        <f t="shared" si="58"/>
        <v>0</v>
      </c>
      <c r="AA189" s="18">
        <f t="shared" si="59"/>
        <v>0</v>
      </c>
      <c r="AB189" s="121"/>
    </row>
    <row r="190" spans="1:28" ht="24" customHeight="1" x14ac:dyDescent="0.25">
      <c r="A190" s="2"/>
      <c r="B190" s="100"/>
      <c r="C190" s="42"/>
      <c r="D190" s="15"/>
      <c r="E190" s="16"/>
      <c r="F190" s="112"/>
      <c r="G190" s="113"/>
      <c r="H190" s="112"/>
      <c r="I190" s="113"/>
      <c r="J190" s="112"/>
      <c r="K190" s="113"/>
      <c r="L190" s="112"/>
      <c r="M190" s="113"/>
      <c r="N190" s="112"/>
      <c r="O190" s="113"/>
      <c r="P190" s="112"/>
      <c r="Q190" s="113"/>
      <c r="R190" s="113"/>
      <c r="S190" s="113"/>
      <c r="T190" s="113"/>
      <c r="U190" s="113"/>
      <c r="V190" s="113"/>
      <c r="W190" s="113"/>
      <c r="X190" s="113"/>
      <c r="Y190" s="113"/>
      <c r="Z190" s="17">
        <f t="shared" si="58"/>
        <v>0</v>
      </c>
      <c r="AA190" s="18">
        <f t="shared" si="59"/>
        <v>0</v>
      </c>
      <c r="AB190" s="121"/>
    </row>
    <row r="191" spans="1:28" ht="24" customHeight="1" x14ac:dyDescent="0.25">
      <c r="A191" s="2"/>
      <c r="B191" s="100"/>
      <c r="C191" s="14"/>
      <c r="D191" s="15"/>
      <c r="E191" s="16"/>
      <c r="F191" s="112"/>
      <c r="G191" s="113"/>
      <c r="H191" s="112"/>
      <c r="I191" s="113"/>
      <c r="J191" s="112"/>
      <c r="K191" s="113"/>
      <c r="L191" s="112"/>
      <c r="M191" s="113"/>
      <c r="N191" s="112"/>
      <c r="O191" s="113"/>
      <c r="P191" s="112"/>
      <c r="Q191" s="113"/>
      <c r="R191" s="113"/>
      <c r="S191" s="113"/>
      <c r="T191" s="113"/>
      <c r="U191" s="113"/>
      <c r="V191" s="113"/>
      <c r="W191" s="113"/>
      <c r="X191" s="113"/>
      <c r="Y191" s="113"/>
      <c r="Z191" s="17">
        <f t="shared" si="58"/>
        <v>0</v>
      </c>
      <c r="AA191" s="18">
        <f t="shared" si="59"/>
        <v>0</v>
      </c>
      <c r="AB191" s="121"/>
    </row>
    <row r="192" spans="1:28" ht="24" customHeight="1" x14ac:dyDescent="0.25">
      <c r="A192" s="2"/>
      <c r="B192" s="100"/>
      <c r="C192" s="14"/>
      <c r="D192" s="15"/>
      <c r="E192" s="16"/>
      <c r="F192" s="112"/>
      <c r="G192" s="113"/>
      <c r="H192" s="112"/>
      <c r="I192" s="113"/>
      <c r="J192" s="112"/>
      <c r="K192" s="113"/>
      <c r="L192" s="112"/>
      <c r="M192" s="113"/>
      <c r="N192" s="112"/>
      <c r="O192" s="113"/>
      <c r="P192" s="112"/>
      <c r="Q192" s="113"/>
      <c r="R192" s="113"/>
      <c r="S192" s="113"/>
      <c r="T192" s="113"/>
      <c r="U192" s="113"/>
      <c r="V192" s="113"/>
      <c r="W192" s="113"/>
      <c r="X192" s="113"/>
      <c r="Y192" s="113"/>
      <c r="Z192" s="17">
        <f t="shared" si="58"/>
        <v>0</v>
      </c>
      <c r="AA192" s="18">
        <f t="shared" si="59"/>
        <v>0</v>
      </c>
      <c r="AB192" s="121"/>
    </row>
    <row r="193" spans="1:28" ht="24" customHeight="1" x14ac:dyDescent="0.25">
      <c r="A193" s="2"/>
      <c r="B193" s="100"/>
      <c r="C193" s="141"/>
      <c r="D193" s="142"/>
      <c r="E193" s="16"/>
      <c r="F193" s="112"/>
      <c r="G193" s="113"/>
      <c r="H193" s="112"/>
      <c r="I193" s="113"/>
      <c r="J193" s="112"/>
      <c r="K193" s="113"/>
      <c r="L193" s="112"/>
      <c r="M193" s="113"/>
      <c r="N193" s="112"/>
      <c r="O193" s="113"/>
      <c r="P193" s="112"/>
      <c r="Q193" s="113"/>
      <c r="R193" s="113"/>
      <c r="S193" s="113"/>
      <c r="T193" s="113"/>
      <c r="U193" s="113"/>
      <c r="V193" s="113"/>
      <c r="W193" s="113"/>
      <c r="X193" s="113"/>
      <c r="Y193" s="113"/>
      <c r="Z193" s="17">
        <f t="shared" si="58"/>
        <v>0</v>
      </c>
      <c r="AA193" s="18">
        <f t="shared" si="59"/>
        <v>0</v>
      </c>
      <c r="AB193" s="121"/>
    </row>
    <row r="194" spans="1:28" ht="24" customHeight="1" thickBot="1" x14ac:dyDescent="0.3">
      <c r="A194" s="2"/>
      <c r="B194" s="100"/>
      <c r="C194" s="141"/>
      <c r="D194" s="142"/>
      <c r="E194" s="21" t="s">
        <v>23</v>
      </c>
      <c r="F194" s="22">
        <f t="shared" ref="F194:AA194" si="71">SUM(F161:F187)</f>
        <v>0</v>
      </c>
      <c r="G194" s="23">
        <f t="shared" si="71"/>
        <v>18712.13</v>
      </c>
      <c r="H194" s="22">
        <f t="shared" si="71"/>
        <v>0</v>
      </c>
      <c r="I194" s="23">
        <f t="shared" si="71"/>
        <v>-376047.45999999996</v>
      </c>
      <c r="J194" s="22">
        <f t="shared" si="71"/>
        <v>0</v>
      </c>
      <c r="K194" s="23">
        <f t="shared" si="71"/>
        <v>0</v>
      </c>
      <c r="L194" s="22">
        <f t="shared" si="71"/>
        <v>0</v>
      </c>
      <c r="M194" s="23">
        <f t="shared" si="71"/>
        <v>-2950</v>
      </c>
      <c r="N194" s="22">
        <f t="shared" si="71"/>
        <v>0</v>
      </c>
      <c r="O194" s="23">
        <f t="shared" si="71"/>
        <v>0</v>
      </c>
      <c r="P194" s="22">
        <f t="shared" si="71"/>
        <v>0</v>
      </c>
      <c r="Q194" s="23">
        <f t="shared" si="71"/>
        <v>0</v>
      </c>
      <c r="R194" s="22">
        <f t="shared" si="71"/>
        <v>0</v>
      </c>
      <c r="S194" s="23">
        <f t="shared" si="71"/>
        <v>0</v>
      </c>
      <c r="T194" s="22">
        <f t="shared" si="71"/>
        <v>0</v>
      </c>
      <c r="U194" s="23">
        <f t="shared" si="71"/>
        <v>0</v>
      </c>
      <c r="V194" s="22">
        <f t="shared" si="71"/>
        <v>0</v>
      </c>
      <c r="W194" s="23">
        <f t="shared" si="71"/>
        <v>0</v>
      </c>
      <c r="X194" s="22">
        <f t="shared" si="71"/>
        <v>0</v>
      </c>
      <c r="Y194" s="23">
        <f t="shared" si="71"/>
        <v>0</v>
      </c>
      <c r="Z194" s="22">
        <f t="shared" si="71"/>
        <v>0</v>
      </c>
      <c r="AA194" s="23">
        <f t="shared" si="71"/>
        <v>-360285.32999999996</v>
      </c>
    </row>
    <row r="195" spans="1:28" ht="24" customHeight="1" thickTop="1" x14ac:dyDescent="0.25">
      <c r="A195" s="3"/>
      <c r="B195" s="3"/>
      <c r="C195" s="3"/>
      <c r="D195" s="3"/>
      <c r="E195" s="130"/>
      <c r="F195" s="131"/>
      <c r="G195" s="132"/>
      <c r="H195" s="131"/>
      <c r="I195" s="132"/>
      <c r="J195" s="131"/>
      <c r="K195" s="132"/>
      <c r="L195" s="131"/>
      <c r="M195" s="132"/>
      <c r="N195" s="131"/>
      <c r="O195" s="132"/>
      <c r="P195" s="131"/>
      <c r="Q195" s="132"/>
      <c r="R195" s="131"/>
      <c r="S195" s="132"/>
      <c r="T195" s="131"/>
      <c r="U195" s="132"/>
      <c r="V195" s="131"/>
      <c r="W195" s="132"/>
      <c r="X195" s="131"/>
      <c r="Y195" s="132"/>
      <c r="Z195" s="131"/>
      <c r="AA195" s="132"/>
    </row>
    <row r="196" spans="1:28" ht="24" customHeight="1" x14ac:dyDescent="0.25">
      <c r="A196" s="3"/>
      <c r="B196" s="3"/>
      <c r="C196" s="3"/>
      <c r="D196" s="3"/>
      <c r="E196" s="130"/>
      <c r="F196" s="131"/>
      <c r="G196" s="132"/>
      <c r="H196" s="131"/>
      <c r="I196" s="132"/>
      <c r="J196" s="131"/>
      <c r="K196" s="132"/>
      <c r="L196" s="131"/>
      <c r="M196" s="132"/>
      <c r="N196" s="131"/>
      <c r="O196" s="132"/>
      <c r="P196" s="131"/>
      <c r="Q196" s="132"/>
      <c r="R196" s="131"/>
      <c r="S196" s="132"/>
      <c r="T196" s="131"/>
      <c r="U196" s="132"/>
      <c r="V196" s="131"/>
      <c r="W196" s="132"/>
      <c r="X196" s="131"/>
      <c r="Y196" s="132"/>
      <c r="Z196" s="131"/>
      <c r="AA196" s="132"/>
    </row>
    <row r="197" spans="1:28" ht="24" customHeight="1" x14ac:dyDescent="0.25">
      <c r="Z197" s="9"/>
      <c r="AA197" s="122"/>
    </row>
    <row r="198" spans="1:28" s="30" customFormat="1" ht="24" customHeight="1" thickBot="1" x14ac:dyDescent="0.3">
      <c r="D198" s="167" t="s">
        <v>128</v>
      </c>
      <c r="E198" s="167"/>
      <c r="F198" s="99">
        <f t="shared" ref="F198:AA198" si="72">+F156+F129+F90+F67+F38+F20+F194</f>
        <v>4668590.8099999996</v>
      </c>
      <c r="G198" s="99">
        <f t="shared" si="72"/>
        <v>66137794.07</v>
      </c>
      <c r="H198" s="99">
        <f t="shared" si="72"/>
        <v>-1351466.6099999999</v>
      </c>
      <c r="I198" s="99">
        <f t="shared" si="72"/>
        <v>-15064820.879999999</v>
      </c>
      <c r="J198" s="99">
        <f t="shared" si="72"/>
        <v>-115090.36</v>
      </c>
      <c r="K198" s="99">
        <f t="shared" si="72"/>
        <v>-2028198.96</v>
      </c>
      <c r="L198" s="99">
        <f t="shared" si="72"/>
        <v>-412119.87</v>
      </c>
      <c r="M198" s="99">
        <f t="shared" si="72"/>
        <v>-3561482.59</v>
      </c>
      <c r="N198" s="99">
        <f t="shared" si="72"/>
        <v>-464302.82</v>
      </c>
      <c r="O198" s="99">
        <f t="shared" si="72"/>
        <v>-3742444.58</v>
      </c>
      <c r="P198" s="99">
        <f t="shared" si="72"/>
        <v>-250933.89</v>
      </c>
      <c r="Q198" s="99">
        <f t="shared" si="72"/>
        <v>-3120039.8400000003</v>
      </c>
      <c r="R198" s="99">
        <f t="shared" si="72"/>
        <v>-11161.62</v>
      </c>
      <c r="S198" s="99">
        <f t="shared" si="72"/>
        <v>-455501.71</v>
      </c>
      <c r="T198" s="99">
        <f t="shared" si="72"/>
        <v>0</v>
      </c>
      <c r="U198" s="99">
        <f t="shared" si="72"/>
        <v>0</v>
      </c>
      <c r="V198" s="99">
        <f t="shared" si="72"/>
        <v>0</v>
      </c>
      <c r="W198" s="99">
        <f t="shared" si="72"/>
        <v>0</v>
      </c>
      <c r="X198" s="99">
        <f t="shared" si="72"/>
        <v>0</v>
      </c>
      <c r="Y198" s="99">
        <f t="shared" si="72"/>
        <v>0</v>
      </c>
      <c r="Z198" s="99">
        <f t="shared" si="72"/>
        <v>2063515.64</v>
      </c>
      <c r="AA198" s="99">
        <f t="shared" si="72"/>
        <v>38165305.510000005</v>
      </c>
    </row>
    <row r="199" spans="1:28" ht="24" customHeight="1" thickTop="1" x14ac:dyDescent="0.25"/>
  </sheetData>
  <mergeCells count="229">
    <mergeCell ref="C147:D147"/>
    <mergeCell ref="B132:B133"/>
    <mergeCell ref="A4:C4"/>
    <mergeCell ref="A6:A7"/>
    <mergeCell ref="C6:D7"/>
    <mergeCell ref="C8:D8"/>
    <mergeCell ref="C9:D9"/>
    <mergeCell ref="C10:D10"/>
    <mergeCell ref="C11:D11"/>
    <mergeCell ref="A23:A24"/>
    <mergeCell ref="C17:D17"/>
    <mergeCell ref="C31:D31"/>
    <mergeCell ref="C32:D32"/>
    <mergeCell ref="C33:D33"/>
    <mergeCell ref="C34:D34"/>
    <mergeCell ref="C36:D36"/>
    <mergeCell ref="C37:D37"/>
    <mergeCell ref="C25:D25"/>
    <mergeCell ref="C26:D26"/>
    <mergeCell ref="C23:D24"/>
    <mergeCell ref="C78:D78"/>
    <mergeCell ref="C79:D79"/>
    <mergeCell ref="C80:D80"/>
    <mergeCell ref="V41:W41"/>
    <mergeCell ref="D198:E198"/>
    <mergeCell ref="E6:E7"/>
    <mergeCell ref="C58:D58"/>
    <mergeCell ref="C60:D60"/>
    <mergeCell ref="F23:G23"/>
    <mergeCell ref="C12:D12"/>
    <mergeCell ref="C13:D13"/>
    <mergeCell ref="C27:D27"/>
    <mergeCell ref="C28:D28"/>
    <mergeCell ref="C57:D57"/>
    <mergeCell ref="C18:D18"/>
    <mergeCell ref="C19:D19"/>
    <mergeCell ref="C20:D20"/>
    <mergeCell ref="C154:D154"/>
    <mergeCell ref="C155:D155"/>
    <mergeCell ref="C156:D156"/>
    <mergeCell ref="C134:D134"/>
    <mergeCell ref="C135:D135"/>
    <mergeCell ref="C62:D62"/>
    <mergeCell ref="C61:D61"/>
    <mergeCell ref="C145:D145"/>
    <mergeCell ref="C153:D153"/>
    <mergeCell ref="C146:D146"/>
    <mergeCell ref="F6:G6"/>
    <mergeCell ref="E23:E24"/>
    <mergeCell ref="C29:D29"/>
    <mergeCell ref="C14:D14"/>
    <mergeCell ref="C15:D15"/>
    <mergeCell ref="C16:D16"/>
    <mergeCell ref="P41:Q41"/>
    <mergeCell ref="C144:D144"/>
    <mergeCell ref="C105:D105"/>
    <mergeCell ref="C106:D106"/>
    <mergeCell ref="C107:D107"/>
    <mergeCell ref="C110:D110"/>
    <mergeCell ref="C117:D117"/>
    <mergeCell ref="C111:D111"/>
    <mergeCell ref="C112:D112"/>
    <mergeCell ref="C113:D113"/>
    <mergeCell ref="C137:D137"/>
    <mergeCell ref="C138:D138"/>
    <mergeCell ref="C139:D139"/>
    <mergeCell ref="C140:D140"/>
    <mergeCell ref="C141:D141"/>
    <mergeCell ref="C142:D142"/>
    <mergeCell ref="C143:D143"/>
    <mergeCell ref="L132:M132"/>
    <mergeCell ref="T6:U6"/>
    <mergeCell ref="T23:U23"/>
    <mergeCell ref="Z6:AA6"/>
    <mergeCell ref="L6:M6"/>
    <mergeCell ref="N6:O6"/>
    <mergeCell ref="P6:Q6"/>
    <mergeCell ref="H23:I23"/>
    <mergeCell ref="J23:K23"/>
    <mergeCell ref="L23:M23"/>
    <mergeCell ref="N23:O23"/>
    <mergeCell ref="P23:Q23"/>
    <mergeCell ref="J6:K6"/>
    <mergeCell ref="H6:I6"/>
    <mergeCell ref="Z23:AA23"/>
    <mergeCell ref="C51:D51"/>
    <mergeCell ref="B41:B42"/>
    <mergeCell ref="B70:B71"/>
    <mergeCell ref="Z41:AA41"/>
    <mergeCell ref="C103:D103"/>
    <mergeCell ref="C104:D104"/>
    <mergeCell ref="C118:D118"/>
    <mergeCell ref="L93:M93"/>
    <mergeCell ref="N93:O93"/>
    <mergeCell ref="P93:Q93"/>
    <mergeCell ref="Z93:AA93"/>
    <mergeCell ref="C52:D52"/>
    <mergeCell ref="C53:D53"/>
    <mergeCell ref="C59:D59"/>
    <mergeCell ref="C66:D66"/>
    <mergeCell ref="C67:D67"/>
    <mergeCell ref="C70:D71"/>
    <mergeCell ref="C45:D45"/>
    <mergeCell ref="C46:D46"/>
    <mergeCell ref="C47:D47"/>
    <mergeCell ref="C48:D48"/>
    <mergeCell ref="C50:D50"/>
    <mergeCell ref="C41:D42"/>
    <mergeCell ref="X41:Y41"/>
    <mergeCell ref="B6:B7"/>
    <mergeCell ref="A132:A133"/>
    <mergeCell ref="C132:D133"/>
    <mergeCell ref="C72:D72"/>
    <mergeCell ref="C30:D30"/>
    <mergeCell ref="C97:D97"/>
    <mergeCell ref="C98:D98"/>
    <mergeCell ref="C99:D99"/>
    <mergeCell ref="C100:D100"/>
    <mergeCell ref="C95:D95"/>
    <mergeCell ref="C96:D96"/>
    <mergeCell ref="C38:D38"/>
    <mergeCell ref="C73:D73"/>
    <mergeCell ref="C74:D74"/>
    <mergeCell ref="C75:D75"/>
    <mergeCell ref="C56:D56"/>
    <mergeCell ref="B23:B24"/>
    <mergeCell ref="A93:A94"/>
    <mergeCell ref="C93:D94"/>
    <mergeCell ref="A41:A42"/>
    <mergeCell ref="B93:B94"/>
    <mergeCell ref="C82:D82"/>
    <mergeCell ref="C83:D83"/>
    <mergeCell ref="A70:A71"/>
    <mergeCell ref="AB6:AB7"/>
    <mergeCell ref="AB23:AB24"/>
    <mergeCell ref="AB41:AB42"/>
    <mergeCell ref="AB70:AB71"/>
    <mergeCell ref="AB93:AB94"/>
    <mergeCell ref="AB132:AB133"/>
    <mergeCell ref="AB34:AB35"/>
    <mergeCell ref="AB58:AB59"/>
    <mergeCell ref="AB61:AB62"/>
    <mergeCell ref="AB73:AB74"/>
    <mergeCell ref="AB101:AB102"/>
    <mergeCell ref="Z132:AA132"/>
    <mergeCell ref="C101:D101"/>
    <mergeCell ref="C102:D102"/>
    <mergeCell ref="P70:Q70"/>
    <mergeCell ref="Z70:AA70"/>
    <mergeCell ref="F70:G70"/>
    <mergeCell ref="H70:I70"/>
    <mergeCell ref="J70:K70"/>
    <mergeCell ref="L70:M70"/>
    <mergeCell ref="N70:O70"/>
    <mergeCell ref="E70:E71"/>
    <mergeCell ref="E93:E94"/>
    <mergeCell ref="F93:G93"/>
    <mergeCell ref="H93:I93"/>
    <mergeCell ref="J93:K93"/>
    <mergeCell ref="C84:D84"/>
    <mergeCell ref="C90:D90"/>
    <mergeCell ref="C76:D76"/>
    <mergeCell ref="C77:D77"/>
    <mergeCell ref="C81:D81"/>
    <mergeCell ref="H132:I132"/>
    <mergeCell ref="J132:K132"/>
    <mergeCell ref="C108:D108"/>
    <mergeCell ref="C109:D109"/>
    <mergeCell ref="N132:O132"/>
    <mergeCell ref="P132:Q132"/>
    <mergeCell ref="C114:D114"/>
    <mergeCell ref="C115:D115"/>
    <mergeCell ref="C116:D116"/>
    <mergeCell ref="C121:D121"/>
    <mergeCell ref="C129:D129"/>
    <mergeCell ref="C120:D120"/>
    <mergeCell ref="E132:E133"/>
    <mergeCell ref="F132:G132"/>
    <mergeCell ref="T41:U41"/>
    <mergeCell ref="R23:S23"/>
    <mergeCell ref="R41:S41"/>
    <mergeCell ref="R6:S6"/>
    <mergeCell ref="C123:D123"/>
    <mergeCell ref="C124:D124"/>
    <mergeCell ref="V6:W6"/>
    <mergeCell ref="X6:Y6"/>
    <mergeCell ref="R70:S70"/>
    <mergeCell ref="X70:Y70"/>
    <mergeCell ref="V70:W70"/>
    <mergeCell ref="T70:U70"/>
    <mergeCell ref="L41:M41"/>
    <mergeCell ref="N41:O41"/>
    <mergeCell ref="E41:E42"/>
    <mergeCell ref="F41:G41"/>
    <mergeCell ref="X23:Y23"/>
    <mergeCell ref="V23:W23"/>
    <mergeCell ref="C85:D85"/>
    <mergeCell ref="C89:D89"/>
    <mergeCell ref="H41:I41"/>
    <mergeCell ref="J41:K41"/>
    <mergeCell ref="C54:D54"/>
    <mergeCell ref="C55:D55"/>
    <mergeCell ref="T159:U159"/>
    <mergeCell ref="V159:W159"/>
    <mergeCell ref="X159:Y159"/>
    <mergeCell ref="Z159:AA159"/>
    <mergeCell ref="AB159:AB160"/>
    <mergeCell ref="C161:D161"/>
    <mergeCell ref="C162:D162"/>
    <mergeCell ref="A159:A160"/>
    <mergeCell ref="B159:B160"/>
    <mergeCell ref="C159:D160"/>
    <mergeCell ref="E159:E160"/>
    <mergeCell ref="F159:G159"/>
    <mergeCell ref="H159:I159"/>
    <mergeCell ref="J159:K159"/>
    <mergeCell ref="L159:M159"/>
    <mergeCell ref="N159:O159"/>
    <mergeCell ref="C188:D188"/>
    <mergeCell ref="C189:D189"/>
    <mergeCell ref="C193:D193"/>
    <mergeCell ref="C194:D194"/>
    <mergeCell ref="C185:D185"/>
    <mergeCell ref="C186:D186"/>
    <mergeCell ref="C187:D187"/>
    <mergeCell ref="P159:Q159"/>
    <mergeCell ref="R159:S159"/>
    <mergeCell ref="C178:D178"/>
    <mergeCell ref="C179:D179"/>
  </mergeCells>
  <phoneticPr fontId="16" type="noConversion"/>
  <pageMargins left="0.15748031496062992" right="0.27559055118110237" top="0.57999999999999996" bottom="0.35433070866141736" header="0.42" footer="0.31496062992125984"/>
  <pageSetup paperSize="9" scale="65" orientation="portrait" r:id="rId1"/>
  <drawing r:id="rId2"/>
  <legacyDrawing r:id="rId3"/>
  <oleObjects>
    <mc:AlternateContent xmlns:mc="http://schemas.openxmlformats.org/markup-compatibility/2006">
      <mc:Choice Requires="x14">
        <oleObject progId="Acrobat.pdfxml.1" dvAspect="DVASPECT_ICON" shapeId="1028" r:id="rId4">
          <objectPr defaultSize="0" print="0" autoPict="0" r:id="rId5">
            <anchor moveWithCells="1" sizeWithCells="1">
              <from>
                <xdr:col>4</xdr:col>
                <xdr:colOff>209550</xdr:colOff>
                <xdr:row>43</xdr:row>
                <xdr:rowOff>104775</xdr:rowOff>
              </from>
              <to>
                <xdr:col>4</xdr:col>
                <xdr:colOff>1085850</xdr:colOff>
                <xdr:row>46</xdr:row>
                <xdr:rowOff>9525</xdr:rowOff>
              </to>
            </anchor>
          </objectPr>
        </oleObject>
      </mc:Choice>
      <mc:Fallback>
        <oleObject progId="Acrobat.pdfxml.1" dvAspect="DVASPECT_ICON" shapeId="1028" r:id="rId4"/>
      </mc:Fallback>
    </mc:AlternateContent>
    <mc:AlternateContent xmlns:mc="http://schemas.openxmlformats.org/markup-compatibility/2006">
      <mc:Choice Requires="x14">
        <oleObject progId="Acrobat.pdfxml.1" dvAspect="DVASPECT_ICON" shapeId="1029" r:id="rId6">
          <objectPr defaultSize="0" print="0" autoPict="0" r:id="rId7">
            <anchor moveWithCells="1" sizeWithCells="1">
              <from>
                <xdr:col>4</xdr:col>
                <xdr:colOff>123825</xdr:colOff>
                <xdr:row>31</xdr:row>
                <xdr:rowOff>114300</xdr:rowOff>
              </from>
              <to>
                <xdr:col>4</xdr:col>
                <xdr:colOff>971550</xdr:colOff>
                <xdr:row>33</xdr:row>
                <xdr:rowOff>228600</xdr:rowOff>
              </to>
            </anchor>
          </objectPr>
        </oleObject>
      </mc:Choice>
      <mc:Fallback>
        <oleObject progId="Acrobat.pdfxml.1" dvAspect="DVASPECT_ICON" shapeId="1029" r:id="rId6"/>
      </mc:Fallback>
    </mc:AlternateContent>
    <mc:AlternateContent xmlns:mc="http://schemas.openxmlformats.org/markup-compatibility/2006">
      <mc:Choice Requires="x14">
        <oleObject progId="Acrobat.pdfxml.1" dvAspect="DVASPECT_ICON" shapeId="1031" r:id="rId8">
          <objectPr defaultSize="0" print="0" autoPict="0" r:id="rId9">
            <anchor moveWithCells="1" sizeWithCells="1">
              <from>
                <xdr:col>4</xdr:col>
                <xdr:colOff>161925</xdr:colOff>
                <xdr:row>50</xdr:row>
                <xdr:rowOff>47625</xdr:rowOff>
              </from>
              <to>
                <xdr:col>4</xdr:col>
                <xdr:colOff>1104900</xdr:colOff>
                <xdr:row>50</xdr:row>
                <xdr:rowOff>695325</xdr:rowOff>
              </to>
            </anchor>
          </objectPr>
        </oleObject>
      </mc:Choice>
      <mc:Fallback>
        <oleObject progId="Acrobat.pdfxml.1" dvAspect="DVASPECT_ICON" shapeId="1031" r:id="rId8"/>
      </mc:Fallback>
    </mc:AlternateContent>
    <mc:AlternateContent xmlns:mc="http://schemas.openxmlformats.org/markup-compatibility/2006">
      <mc:Choice Requires="x14">
        <oleObject progId="Acrobat.pdfxml.1" dvAspect="DVASPECT_ICON" shapeId="1032" r:id="rId10">
          <objectPr defaultSize="0" print="0" autoPict="0" r:id="rId11">
            <anchor moveWithCells="1" sizeWithCells="1">
              <from>
                <xdr:col>4</xdr:col>
                <xdr:colOff>152400</xdr:colOff>
                <xdr:row>51</xdr:row>
                <xdr:rowOff>57150</xdr:rowOff>
              </from>
              <to>
                <xdr:col>4</xdr:col>
                <xdr:colOff>1104900</xdr:colOff>
                <xdr:row>51</xdr:row>
                <xdr:rowOff>723900</xdr:rowOff>
              </to>
            </anchor>
          </objectPr>
        </oleObject>
      </mc:Choice>
      <mc:Fallback>
        <oleObject progId="Acrobat.pdfxml.1" dvAspect="DVASPECT_ICON" shapeId="1032" r:id="rId10"/>
      </mc:Fallback>
    </mc:AlternateContent>
    <mc:AlternateContent xmlns:mc="http://schemas.openxmlformats.org/markup-compatibility/2006">
      <mc:Choice Requires="x14">
        <oleObject progId="Acrobat.pdfxml.1" dvAspect="DVASPECT_ICON" shapeId="1033" r:id="rId12">
          <objectPr defaultSize="0" print="0" autoPict="0" r:id="rId13">
            <anchor moveWithCells="1" sizeWithCells="1">
              <from>
                <xdr:col>4</xdr:col>
                <xdr:colOff>161925</xdr:colOff>
                <xdr:row>52</xdr:row>
                <xdr:rowOff>47625</xdr:rowOff>
              </from>
              <to>
                <xdr:col>4</xdr:col>
                <xdr:colOff>1076325</xdr:colOff>
                <xdr:row>52</xdr:row>
                <xdr:rowOff>676275</xdr:rowOff>
              </to>
            </anchor>
          </objectPr>
        </oleObject>
      </mc:Choice>
      <mc:Fallback>
        <oleObject progId="Acrobat.pdfxml.1" dvAspect="DVASPECT_ICON" shapeId="1033" r:id="rId12"/>
      </mc:Fallback>
    </mc:AlternateContent>
    <mc:AlternateContent xmlns:mc="http://schemas.openxmlformats.org/markup-compatibility/2006">
      <mc:Choice Requires="x14">
        <oleObject progId="Acrobat.pdfxml.1" dvAspect="DVASPECT_ICON" shapeId="1035" r:id="rId14">
          <objectPr defaultSize="0" print="0" autoPict="0" r:id="rId15">
            <anchor moveWithCells="1" sizeWithCells="1">
              <from>
                <xdr:col>4</xdr:col>
                <xdr:colOff>180975</xdr:colOff>
                <xdr:row>9</xdr:row>
                <xdr:rowOff>333375</xdr:rowOff>
              </from>
              <to>
                <xdr:col>4</xdr:col>
                <xdr:colOff>1019175</xdr:colOff>
                <xdr:row>12</xdr:row>
                <xdr:rowOff>66675</xdr:rowOff>
              </to>
            </anchor>
          </objectPr>
        </oleObject>
      </mc:Choice>
      <mc:Fallback>
        <oleObject progId="Acrobat.pdfxml.1" dvAspect="DVASPECT_ICON" shapeId="1035" r:id="rId14"/>
      </mc:Fallback>
    </mc:AlternateContent>
    <mc:AlternateContent xmlns:mc="http://schemas.openxmlformats.org/markup-compatibility/2006">
      <mc:Choice Requires="x14">
        <oleObject progId="Acrobat.pdfxml.1" dvAspect="DVASPECT_ICON" shapeId="1037" r:id="rId16">
          <objectPr defaultSize="0" print="0" autoPict="0" r:id="rId17">
            <anchor moveWithCells="1" sizeWithCells="1">
              <from>
                <xdr:col>4</xdr:col>
                <xdr:colOff>295275</xdr:colOff>
                <xdr:row>60</xdr:row>
                <xdr:rowOff>66675</xdr:rowOff>
              </from>
              <to>
                <xdr:col>4</xdr:col>
                <xdr:colOff>1028700</xdr:colOff>
                <xdr:row>61</xdr:row>
                <xdr:rowOff>228600</xdr:rowOff>
              </to>
            </anchor>
          </objectPr>
        </oleObject>
      </mc:Choice>
      <mc:Fallback>
        <oleObject progId="Acrobat.pdfxml.1" dvAspect="DVASPECT_ICON" shapeId="1037" r:id="rId16"/>
      </mc:Fallback>
    </mc:AlternateContent>
    <mc:AlternateContent xmlns:mc="http://schemas.openxmlformats.org/markup-compatibility/2006">
      <mc:Choice Requires="x14">
        <oleObject progId="Acrobat.pdfxml.1" dvAspect="DVASPECT_ICON" shapeId="1039" r:id="rId18">
          <objectPr defaultSize="0" print="0" autoPict="0" r:id="rId19">
            <anchor moveWithCells="1" sizeWithCells="1">
              <from>
                <xdr:col>4</xdr:col>
                <xdr:colOff>228600</xdr:colOff>
                <xdr:row>72</xdr:row>
                <xdr:rowOff>95250</xdr:rowOff>
              </from>
              <to>
                <xdr:col>4</xdr:col>
                <xdr:colOff>1076325</xdr:colOff>
                <xdr:row>73</xdr:row>
                <xdr:rowOff>314325</xdr:rowOff>
              </to>
            </anchor>
          </objectPr>
        </oleObject>
      </mc:Choice>
      <mc:Fallback>
        <oleObject progId="Acrobat.pdfxml.1" dvAspect="DVASPECT_ICON" shapeId="1039" r:id="rId18"/>
      </mc:Fallback>
    </mc:AlternateContent>
    <mc:AlternateContent xmlns:mc="http://schemas.openxmlformats.org/markup-compatibility/2006">
      <mc:Choice Requires="x14">
        <oleObject progId="Acrobat.pdfxml.1" dvAspect="DVASPECT_ICON" shapeId="1041" r:id="rId20">
          <objectPr defaultSize="0" print="0" r:id="rId21">
            <anchor moveWithCells="1" sizeWithCells="1">
              <from>
                <xdr:col>4</xdr:col>
                <xdr:colOff>171450</xdr:colOff>
                <xdr:row>102</xdr:row>
                <xdr:rowOff>76200</xdr:rowOff>
              </from>
              <to>
                <xdr:col>4</xdr:col>
                <xdr:colOff>1085850</xdr:colOff>
                <xdr:row>104</xdr:row>
                <xdr:rowOff>76200</xdr:rowOff>
              </to>
            </anchor>
          </objectPr>
        </oleObject>
      </mc:Choice>
      <mc:Fallback>
        <oleObject progId="Acrobat.pdfxml.1" dvAspect="DVASPECT_ICON" shapeId="1041" r:id="rId20"/>
      </mc:Fallback>
    </mc:AlternateContent>
    <mc:AlternateContent xmlns:mc="http://schemas.openxmlformats.org/markup-compatibility/2006">
      <mc:Choice Requires="x14">
        <oleObject progId="Acrobat.pdfxml.1" dvAspect="DVASPECT_ICON" shapeId="1042" r:id="rId22">
          <objectPr defaultSize="0" print="0" autoPict="0" r:id="rId23">
            <anchor moveWithCells="1" sizeWithCells="1">
              <from>
                <xdr:col>4</xdr:col>
                <xdr:colOff>133350</xdr:colOff>
                <xdr:row>99</xdr:row>
                <xdr:rowOff>190500</xdr:rowOff>
              </from>
              <to>
                <xdr:col>4</xdr:col>
                <xdr:colOff>1143000</xdr:colOff>
                <xdr:row>101</xdr:row>
                <xdr:rowOff>133350</xdr:rowOff>
              </to>
            </anchor>
          </objectPr>
        </oleObject>
      </mc:Choice>
      <mc:Fallback>
        <oleObject progId="Acrobat.pdfxml.1" dvAspect="DVASPECT_ICON" shapeId="1042" r:id="rId22"/>
      </mc:Fallback>
    </mc:AlternateContent>
    <mc:AlternateContent xmlns:mc="http://schemas.openxmlformats.org/markup-compatibility/2006">
      <mc:Choice Requires="x14">
        <oleObject progId="Acrobat.pdfxml.1" dvAspect="DVASPECT_ICON" shapeId="1047" r:id="rId24">
          <objectPr defaultSize="0" print="0" autoPict="0" r:id="rId25">
            <anchor moveWithCells="1" sizeWithCells="1">
              <from>
                <xdr:col>4</xdr:col>
                <xdr:colOff>228600</xdr:colOff>
                <xdr:row>105</xdr:row>
                <xdr:rowOff>57150</xdr:rowOff>
              </from>
              <to>
                <xdr:col>4</xdr:col>
                <xdr:colOff>1143000</xdr:colOff>
                <xdr:row>107</xdr:row>
                <xdr:rowOff>209550</xdr:rowOff>
              </to>
            </anchor>
          </objectPr>
        </oleObject>
      </mc:Choice>
      <mc:Fallback>
        <oleObject progId="Acrobat.pdfxml.1" dvAspect="DVASPECT_ICON" shapeId="1047" r:id="rId24"/>
      </mc:Fallback>
    </mc:AlternateContent>
    <mc:AlternateContent xmlns:mc="http://schemas.openxmlformats.org/markup-compatibility/2006">
      <mc:Choice Requires="x14">
        <oleObject progId="Acrobat.pdfxml.1" dvAspect="DVASPECT_ICON" shapeId="1054" r:id="rId26">
          <objectPr defaultSize="0" print="0" autoPict="0" r:id="rId27">
            <anchor moveWithCells="1">
              <from>
                <xdr:col>4</xdr:col>
                <xdr:colOff>171450</xdr:colOff>
                <xdr:row>25</xdr:row>
                <xdr:rowOff>66675</xdr:rowOff>
              </from>
              <to>
                <xdr:col>4</xdr:col>
                <xdr:colOff>1000125</xdr:colOff>
                <xdr:row>27</xdr:row>
                <xdr:rowOff>180975</xdr:rowOff>
              </to>
            </anchor>
          </objectPr>
        </oleObject>
      </mc:Choice>
      <mc:Fallback>
        <oleObject progId="Acrobat.pdfxml.1" dvAspect="DVASPECT_ICON" shapeId="1054" r:id="rId26"/>
      </mc:Fallback>
    </mc:AlternateContent>
    <mc:AlternateContent xmlns:mc="http://schemas.openxmlformats.org/markup-compatibility/2006">
      <mc:Choice Requires="x14">
        <oleObject progId="Acrobat.Document.DC" dvAspect="DVASPECT_ICON" shapeId="1055" r:id="rId28">
          <objectPr defaultSize="0" print="0" r:id="rId29">
            <anchor moveWithCells="1" sizeWithCells="1">
              <from>
                <xdr:col>4</xdr:col>
                <xdr:colOff>209550</xdr:colOff>
                <xdr:row>108</xdr:row>
                <xdr:rowOff>200025</xdr:rowOff>
              </from>
              <to>
                <xdr:col>4</xdr:col>
                <xdr:colOff>1123950</xdr:colOff>
                <xdr:row>110</xdr:row>
                <xdr:rowOff>180975</xdr:rowOff>
              </to>
            </anchor>
          </objectPr>
        </oleObject>
      </mc:Choice>
      <mc:Fallback>
        <oleObject progId="Acrobat.Document.DC" dvAspect="DVASPECT_ICON" shapeId="1055" r:id="rId28"/>
      </mc:Fallback>
    </mc:AlternateContent>
    <mc:AlternateContent xmlns:mc="http://schemas.openxmlformats.org/markup-compatibility/2006">
      <mc:Choice Requires="x14">
        <oleObject progId="Acrobat.Document.DC" dvAspect="DVASPECT_ICON" shapeId="1057" r:id="rId30">
          <objectPr defaultSize="0" print="0" autoPict="0" r:id="rId31">
            <anchor moveWithCells="1" sizeWithCells="1">
              <from>
                <xdr:col>4</xdr:col>
                <xdr:colOff>219075</xdr:colOff>
                <xdr:row>71</xdr:row>
                <xdr:rowOff>76200</xdr:rowOff>
              </from>
              <to>
                <xdr:col>4</xdr:col>
                <xdr:colOff>1133475</xdr:colOff>
                <xdr:row>71</xdr:row>
                <xdr:rowOff>676275</xdr:rowOff>
              </to>
            </anchor>
          </objectPr>
        </oleObject>
      </mc:Choice>
      <mc:Fallback>
        <oleObject progId="Acrobat.Document.DC" dvAspect="DVASPECT_ICON" shapeId="1057" r:id="rId30"/>
      </mc:Fallback>
    </mc:AlternateContent>
    <mc:AlternateContent xmlns:mc="http://schemas.openxmlformats.org/markup-compatibility/2006">
      <mc:Choice Requires="x14">
        <oleObject progId="Acrobat.pdfxml.1" dvAspect="DVASPECT_ICON" shapeId="1059" r:id="rId32">
          <objectPr defaultSize="0" print="0" autoPict="0" r:id="rId33">
            <anchor moveWithCells="1" sizeWithCells="1">
              <from>
                <xdr:col>4</xdr:col>
                <xdr:colOff>190500</xdr:colOff>
                <xdr:row>114</xdr:row>
                <xdr:rowOff>257175</xdr:rowOff>
              </from>
              <to>
                <xdr:col>4</xdr:col>
                <xdr:colOff>1104900</xdr:colOff>
                <xdr:row>116</xdr:row>
                <xdr:rowOff>276225</xdr:rowOff>
              </to>
            </anchor>
          </objectPr>
        </oleObject>
      </mc:Choice>
      <mc:Fallback>
        <oleObject progId="Acrobat.pdfxml.1" dvAspect="DVASPECT_ICON" shapeId="1059" r:id="rId32"/>
      </mc:Fallback>
    </mc:AlternateContent>
    <mc:AlternateContent xmlns:mc="http://schemas.openxmlformats.org/markup-compatibility/2006">
      <mc:Choice Requires="x14">
        <oleObject progId="Acrobat.pdfxml.1" dvAspect="DVASPECT_ICON" shapeId="1062" r:id="rId34">
          <objectPr defaultSize="0" print="0" autoPict="0" r:id="rId35">
            <anchor moveWithCells="1" sizeWithCells="1">
              <from>
                <xdr:col>4</xdr:col>
                <xdr:colOff>142875</xdr:colOff>
                <xdr:row>111</xdr:row>
                <xdr:rowOff>171450</xdr:rowOff>
              </from>
              <to>
                <xdr:col>4</xdr:col>
                <xdr:colOff>1057275</xdr:colOff>
                <xdr:row>113</xdr:row>
                <xdr:rowOff>238125</xdr:rowOff>
              </to>
            </anchor>
          </objectPr>
        </oleObject>
      </mc:Choice>
      <mc:Fallback>
        <oleObject progId="Acrobat.pdfxml.1" dvAspect="DVASPECT_ICON" shapeId="1062" r:id="rId34"/>
      </mc:Fallback>
    </mc:AlternateContent>
    <mc:AlternateContent xmlns:mc="http://schemas.openxmlformats.org/markup-compatibility/2006">
      <mc:Choice Requires="x14">
        <oleObject progId="Acrobat.pdfxml.1" dvAspect="DVASPECT_ICON" shapeId="1063" r:id="rId36">
          <objectPr defaultSize="0" print="0" r:id="rId37">
            <anchor moveWithCells="1" sizeWithCells="1">
              <from>
                <xdr:col>4</xdr:col>
                <xdr:colOff>257175</xdr:colOff>
                <xdr:row>94</xdr:row>
                <xdr:rowOff>152400</xdr:rowOff>
              </from>
              <to>
                <xdr:col>4</xdr:col>
                <xdr:colOff>1171575</xdr:colOff>
                <xdr:row>97</xdr:row>
                <xdr:rowOff>38100</xdr:rowOff>
              </to>
            </anchor>
          </objectPr>
        </oleObject>
      </mc:Choice>
      <mc:Fallback>
        <oleObject progId="Acrobat.pdfxml.1" dvAspect="DVASPECT_ICON" shapeId="1063" r:id="rId36"/>
      </mc:Fallback>
    </mc:AlternateContent>
    <mc:AlternateContent xmlns:mc="http://schemas.openxmlformats.org/markup-compatibility/2006">
      <mc:Choice Requires="x14">
        <oleObject progId="Acrobat.pdfxml.1" dvAspect="DVASPECT_ICON" shapeId="1065" r:id="rId38">
          <objectPr defaultSize="0" autoPict="0" r:id="rId39">
            <anchor moveWithCells="1" sizeWithCells="1">
              <from>
                <xdr:col>0</xdr:col>
                <xdr:colOff>304800</xdr:colOff>
                <xdr:row>9</xdr:row>
                <xdr:rowOff>314325</xdr:rowOff>
              </from>
              <to>
                <xdr:col>0</xdr:col>
                <xdr:colOff>1085850</xdr:colOff>
                <xdr:row>12</xdr:row>
                <xdr:rowOff>0</xdr:rowOff>
              </to>
            </anchor>
          </objectPr>
        </oleObject>
      </mc:Choice>
      <mc:Fallback>
        <oleObject progId="Acrobat.pdfxml.1" dvAspect="DVASPECT_ICON" shapeId="1065" r:id="rId38"/>
      </mc:Fallback>
    </mc:AlternateContent>
    <mc:AlternateContent xmlns:mc="http://schemas.openxmlformats.org/markup-compatibility/2006">
      <mc:Choice Requires="x14">
        <oleObject progId="Acrobat.pdfxml.1" dvAspect="DVASPECT_ICON" shapeId="1066" r:id="rId40">
          <objectPr defaultSize="0" print="0" autoPict="0" r:id="rId41">
            <anchor moveWithCells="1" sizeWithCells="1">
              <from>
                <xdr:col>4</xdr:col>
                <xdr:colOff>171450</xdr:colOff>
                <xdr:row>7</xdr:row>
                <xdr:rowOff>95250</xdr:rowOff>
              </from>
              <to>
                <xdr:col>4</xdr:col>
                <xdr:colOff>1000125</xdr:colOff>
                <xdr:row>9</xdr:row>
                <xdr:rowOff>180975</xdr:rowOff>
              </to>
            </anchor>
          </objectPr>
        </oleObject>
      </mc:Choice>
      <mc:Fallback>
        <oleObject progId="Acrobat.pdfxml.1" dvAspect="DVASPECT_ICON" shapeId="1066" r:id="rId40"/>
      </mc:Fallback>
    </mc:AlternateContent>
    <mc:AlternateContent xmlns:mc="http://schemas.openxmlformats.org/markup-compatibility/2006">
      <mc:Choice Requires="x14">
        <oleObject progId="Acrobat.pdfxml.1" dvAspect="DVASPECT_ICON" shapeId="1091" r:id="rId42">
          <objectPr defaultSize="0" autoPict="0" r:id="rId43">
            <anchor moveWithCells="1">
              <from>
                <xdr:col>4</xdr:col>
                <xdr:colOff>190500</xdr:colOff>
                <xdr:row>53</xdr:row>
                <xdr:rowOff>247650</xdr:rowOff>
              </from>
              <to>
                <xdr:col>4</xdr:col>
                <xdr:colOff>1047750</xdr:colOff>
                <xdr:row>56</xdr:row>
                <xdr:rowOff>95250</xdr:rowOff>
              </to>
            </anchor>
          </objectPr>
        </oleObject>
      </mc:Choice>
      <mc:Fallback>
        <oleObject progId="Acrobat.pdfxml.1" dvAspect="DVASPECT_ICON" shapeId="1091" r:id="rId42"/>
      </mc:Fallback>
    </mc:AlternateContent>
    <mc:AlternateContent xmlns:mc="http://schemas.openxmlformats.org/markup-compatibility/2006">
      <mc:Choice Requires="x14">
        <oleObject progId="Acrobat.pdfxml.1" dvAspect="DVASPECT_ICON" shapeId="1093" r:id="rId44">
          <objectPr defaultSize="0" autoPict="0" r:id="rId45">
            <anchor moveWithCells="1">
              <from>
                <xdr:col>0</xdr:col>
                <xdr:colOff>381000</xdr:colOff>
                <xdr:row>73</xdr:row>
                <xdr:rowOff>9525</xdr:rowOff>
              </from>
              <to>
                <xdr:col>0</xdr:col>
                <xdr:colOff>1133475</xdr:colOff>
                <xdr:row>74</xdr:row>
                <xdr:rowOff>276225</xdr:rowOff>
              </to>
            </anchor>
          </objectPr>
        </oleObject>
      </mc:Choice>
      <mc:Fallback>
        <oleObject progId="Acrobat.pdfxml.1" dvAspect="DVASPECT_ICON" shapeId="1093" r:id="rId44"/>
      </mc:Fallback>
    </mc:AlternateContent>
    <mc:AlternateContent xmlns:mc="http://schemas.openxmlformats.org/markup-compatibility/2006">
      <mc:Choice Requires="x14">
        <oleObject progId="Acrobat.pdfxml.1" dvAspect="DVASPECT_ICON" shapeId="1094" r:id="rId46">
          <objectPr defaultSize="0" r:id="rId47">
            <anchor moveWithCells="1">
              <from>
                <xdr:col>4</xdr:col>
                <xdr:colOff>190500</xdr:colOff>
                <xdr:row>140</xdr:row>
                <xdr:rowOff>95250</xdr:rowOff>
              </from>
              <to>
                <xdr:col>4</xdr:col>
                <xdr:colOff>1095375</xdr:colOff>
                <xdr:row>142</xdr:row>
                <xdr:rowOff>180975</xdr:rowOff>
              </to>
            </anchor>
          </objectPr>
        </oleObject>
      </mc:Choice>
      <mc:Fallback>
        <oleObject progId="Acrobat.pdfxml.1" dvAspect="DVASPECT_ICON" shapeId="1094" r:id="rId46"/>
      </mc:Fallback>
    </mc:AlternateContent>
    <mc:AlternateContent xmlns:mc="http://schemas.openxmlformats.org/markup-compatibility/2006">
      <mc:Choice Requires="x14">
        <oleObject progId="Acrobat.pdfxml.1" dvAspect="DVASPECT_ICON" shapeId="1096" r:id="rId48">
          <objectPr defaultSize="0" r:id="rId49">
            <anchor moveWithCells="1">
              <from>
                <xdr:col>0</xdr:col>
                <xdr:colOff>142875</xdr:colOff>
                <xdr:row>12</xdr:row>
                <xdr:rowOff>133350</xdr:rowOff>
              </from>
              <to>
                <xdr:col>0</xdr:col>
                <xdr:colOff>1057275</xdr:colOff>
                <xdr:row>15</xdr:row>
                <xdr:rowOff>9525</xdr:rowOff>
              </to>
            </anchor>
          </objectPr>
        </oleObject>
      </mc:Choice>
      <mc:Fallback>
        <oleObject progId="Acrobat.pdfxml.1" dvAspect="DVASPECT_ICON" shapeId="1096" r:id="rId48"/>
      </mc:Fallback>
    </mc:AlternateContent>
    <mc:AlternateContent xmlns:mc="http://schemas.openxmlformats.org/markup-compatibility/2006">
      <mc:Choice Requires="x14">
        <oleObject progId="Acrobat.pdfxml.1" dvAspect="DVASPECT_ICON" shapeId="1097" r:id="rId50">
          <objectPr defaultSize="0" autoPict="0" r:id="rId51">
            <anchor moveWithCells="1" sizeWithCells="1">
              <from>
                <xdr:col>4</xdr:col>
                <xdr:colOff>133350</xdr:colOff>
                <xdr:row>34</xdr:row>
                <xdr:rowOff>114300</xdr:rowOff>
              </from>
              <to>
                <xdr:col>4</xdr:col>
                <xdr:colOff>1057275</xdr:colOff>
                <xdr:row>36</xdr:row>
                <xdr:rowOff>266700</xdr:rowOff>
              </to>
            </anchor>
          </objectPr>
        </oleObject>
      </mc:Choice>
      <mc:Fallback>
        <oleObject progId="Acrobat.pdfxml.1" dvAspect="DVASPECT_ICON" shapeId="1097" r:id="rId50"/>
      </mc:Fallback>
    </mc:AlternateContent>
    <mc:AlternateContent xmlns:mc="http://schemas.openxmlformats.org/markup-compatibility/2006">
      <mc:Choice Requires="x14">
        <oleObject progId="Acrobat.pdfxml.1" dvAspect="DVASPECT_ICON" shapeId="1099" r:id="rId52">
          <objectPr defaultSize="0" r:id="rId53">
            <anchor moveWithCells="1" sizeWithCells="1">
              <from>
                <xdr:col>4</xdr:col>
                <xdr:colOff>190500</xdr:colOff>
                <xdr:row>118</xdr:row>
                <xdr:rowOff>171450</xdr:rowOff>
              </from>
              <to>
                <xdr:col>4</xdr:col>
                <xdr:colOff>1104900</xdr:colOff>
                <xdr:row>121</xdr:row>
                <xdr:rowOff>57150</xdr:rowOff>
              </to>
            </anchor>
          </objectPr>
        </oleObject>
      </mc:Choice>
      <mc:Fallback>
        <oleObject progId="Acrobat.pdfxml.1" dvAspect="DVASPECT_ICON" shapeId="1099" r:id="rId52"/>
      </mc:Fallback>
    </mc:AlternateContent>
    <mc:AlternateContent xmlns:mc="http://schemas.openxmlformats.org/markup-compatibility/2006">
      <mc:Choice Requires="x14">
        <oleObject progId="Acrobat.pdfxml.1" dvAspect="DVASPECT_ICON" shapeId="1102" r:id="rId54">
          <objectPr defaultSize="0" r:id="rId55">
            <anchor moveWithCells="1" sizeWithCells="1">
              <from>
                <xdr:col>4</xdr:col>
                <xdr:colOff>180975</xdr:colOff>
                <xdr:row>75</xdr:row>
                <xdr:rowOff>66675</xdr:rowOff>
              </from>
              <to>
                <xdr:col>4</xdr:col>
                <xdr:colOff>1095375</xdr:colOff>
                <xdr:row>77</xdr:row>
                <xdr:rowOff>180975</xdr:rowOff>
              </to>
            </anchor>
          </objectPr>
        </oleObject>
      </mc:Choice>
      <mc:Fallback>
        <oleObject progId="Acrobat.pdfxml.1" dvAspect="DVASPECT_ICON" shapeId="1102" r:id="rId54"/>
      </mc:Fallback>
    </mc:AlternateContent>
    <mc:AlternateContent xmlns:mc="http://schemas.openxmlformats.org/markup-compatibility/2006">
      <mc:Choice Requires="x14">
        <oleObject progId="Acrobat.pdfxml.1" dvAspect="DVASPECT_ICON" shapeId="1103" r:id="rId56">
          <objectPr defaultSize="0" r:id="rId57">
            <anchor moveWithCells="1">
              <from>
                <xdr:col>4</xdr:col>
                <xdr:colOff>180975</xdr:colOff>
                <xdr:row>78</xdr:row>
                <xdr:rowOff>57150</xdr:rowOff>
              </from>
              <to>
                <xdr:col>4</xdr:col>
                <xdr:colOff>1095375</xdr:colOff>
                <xdr:row>80</xdr:row>
                <xdr:rowOff>180975</xdr:rowOff>
              </to>
            </anchor>
          </objectPr>
        </oleObject>
      </mc:Choice>
      <mc:Fallback>
        <oleObject progId="Acrobat.pdfxml.1" dvAspect="DVASPECT_ICON" shapeId="1103" r:id="rId56"/>
      </mc:Fallback>
    </mc:AlternateContent>
    <mc:AlternateContent xmlns:mc="http://schemas.openxmlformats.org/markup-compatibility/2006">
      <mc:Choice Requires="x14">
        <oleObject progId="Acrobat.pdfxml.1" dvAspect="DVASPECT_ICON" shapeId="1110" r:id="rId58">
          <objectPr defaultSize="0" autoPict="0" r:id="rId59">
            <anchor moveWithCells="1">
              <from>
                <xdr:col>0</xdr:col>
                <xdr:colOff>400050</xdr:colOff>
                <xdr:row>109</xdr:row>
                <xdr:rowOff>57150</xdr:rowOff>
              </from>
              <to>
                <xdr:col>0</xdr:col>
                <xdr:colOff>1190625</xdr:colOff>
                <xdr:row>110</xdr:row>
                <xdr:rowOff>257175</xdr:rowOff>
              </to>
            </anchor>
          </objectPr>
        </oleObject>
      </mc:Choice>
      <mc:Fallback>
        <oleObject progId="Acrobat.pdfxml.1" dvAspect="DVASPECT_ICON" shapeId="1110" r:id="rId58"/>
      </mc:Fallback>
    </mc:AlternateContent>
    <mc:AlternateContent xmlns:mc="http://schemas.openxmlformats.org/markup-compatibility/2006">
      <mc:Choice Requires="x14">
        <oleObject progId="Acrobat.pdfxml.1" dvAspect="DVASPECT_ICON" shapeId="1114" r:id="rId60">
          <objectPr defaultSize="0" r:id="rId61">
            <anchor moveWithCells="1">
              <from>
                <xdr:col>0</xdr:col>
                <xdr:colOff>257175</xdr:colOff>
                <xdr:row>115</xdr:row>
                <xdr:rowOff>47625</xdr:rowOff>
              </from>
              <to>
                <xdr:col>0</xdr:col>
                <xdr:colOff>1181100</xdr:colOff>
                <xdr:row>116</xdr:row>
                <xdr:rowOff>228600</xdr:rowOff>
              </to>
            </anchor>
          </objectPr>
        </oleObject>
      </mc:Choice>
      <mc:Fallback>
        <oleObject progId="Acrobat.pdfxml.1" dvAspect="DVASPECT_ICON" shapeId="1114" r:id="rId60"/>
      </mc:Fallback>
    </mc:AlternateContent>
    <mc:AlternateContent xmlns:mc="http://schemas.openxmlformats.org/markup-compatibility/2006">
      <mc:Choice Requires="x14">
        <oleObject progId="Acrobat.pdfxml.1" dvAspect="DVASPECT_ICON" shapeId="1129" r:id="rId62">
          <objectPr defaultSize="0" autoPict="0" r:id="rId63">
            <anchor moveWithCells="1">
              <from>
                <xdr:col>4</xdr:col>
                <xdr:colOff>200025</xdr:colOff>
                <xdr:row>63</xdr:row>
                <xdr:rowOff>76200</xdr:rowOff>
              </from>
              <to>
                <xdr:col>4</xdr:col>
                <xdr:colOff>981075</xdr:colOff>
                <xdr:row>65</xdr:row>
                <xdr:rowOff>95250</xdr:rowOff>
              </to>
            </anchor>
          </objectPr>
        </oleObject>
      </mc:Choice>
      <mc:Fallback>
        <oleObject progId="Acrobat.pdfxml.1" dvAspect="DVASPECT_ICON" shapeId="1129" r:id="rId62"/>
      </mc:Fallback>
    </mc:AlternateContent>
    <mc:AlternateContent xmlns:mc="http://schemas.openxmlformats.org/markup-compatibility/2006">
      <mc:Choice Requires="x14">
        <oleObject progId="Acrobat.pdfxml.1" dvAspect="DVASPECT_ICON" shapeId="1153" r:id="rId64">
          <objectPr defaultSize="0" r:id="rId65">
            <anchor moveWithCells="1">
              <from>
                <xdr:col>4</xdr:col>
                <xdr:colOff>228600</xdr:colOff>
                <xdr:row>47</xdr:row>
                <xdr:rowOff>19050</xdr:rowOff>
              </from>
              <to>
                <xdr:col>4</xdr:col>
                <xdr:colOff>1143000</xdr:colOff>
                <xdr:row>49</xdr:row>
                <xdr:rowOff>19050</xdr:rowOff>
              </to>
            </anchor>
          </objectPr>
        </oleObject>
      </mc:Choice>
      <mc:Fallback>
        <oleObject progId="Acrobat.pdfxml.1" dvAspect="DVASPECT_ICON" shapeId="1153" r:id="rId64"/>
      </mc:Fallback>
    </mc:AlternateContent>
    <mc:AlternateContent xmlns:mc="http://schemas.openxmlformats.org/markup-compatibility/2006">
      <mc:Choice Requires="x14">
        <oleObject progId="Acrobat.pdfxml.1" dvAspect="DVASPECT_ICON" shapeId="1154" r:id="rId66">
          <objectPr defaultSize="0" r:id="rId67">
            <anchor moveWithCells="1">
              <from>
                <xdr:col>4</xdr:col>
                <xdr:colOff>209550</xdr:colOff>
                <xdr:row>13</xdr:row>
                <xdr:rowOff>0</xdr:rowOff>
              </from>
              <to>
                <xdr:col>4</xdr:col>
                <xdr:colOff>1123950</xdr:colOff>
                <xdr:row>15</xdr:row>
                <xdr:rowOff>152400</xdr:rowOff>
              </to>
            </anchor>
          </objectPr>
        </oleObject>
      </mc:Choice>
      <mc:Fallback>
        <oleObject progId="Acrobat.pdfxml.1" dvAspect="DVASPECT_ICON" shapeId="1154" r:id="rId66"/>
      </mc:Fallback>
    </mc:AlternateContent>
    <mc:AlternateContent xmlns:mc="http://schemas.openxmlformats.org/markup-compatibility/2006">
      <mc:Choice Requires="x14">
        <oleObject progId="Acrobat.pdfxml.1" dvAspect="DVASPECT_ICON" shapeId="1155" r:id="rId68">
          <objectPr defaultSize="0" r:id="rId69">
            <anchor moveWithCells="1">
              <from>
                <xdr:col>4</xdr:col>
                <xdr:colOff>209550</xdr:colOff>
                <xdr:row>16</xdr:row>
                <xdr:rowOff>47625</xdr:rowOff>
              </from>
              <to>
                <xdr:col>4</xdr:col>
                <xdr:colOff>1123950</xdr:colOff>
                <xdr:row>18</xdr:row>
                <xdr:rowOff>161925</xdr:rowOff>
              </to>
            </anchor>
          </objectPr>
        </oleObject>
      </mc:Choice>
      <mc:Fallback>
        <oleObject progId="Acrobat.pdfxml.1" dvAspect="DVASPECT_ICON" shapeId="1155" r:id="rId68"/>
      </mc:Fallback>
    </mc:AlternateContent>
    <mc:AlternateContent xmlns:mc="http://schemas.openxmlformats.org/markup-compatibility/2006">
      <mc:Choice Requires="x14">
        <oleObject progId="Acrobat.pdfxml.1" dvAspect="DVASPECT_ICON" shapeId="1157" r:id="rId70">
          <objectPr defaultSize="0" r:id="rId71">
            <anchor moveWithCells="1">
              <from>
                <xdr:col>0</xdr:col>
                <xdr:colOff>95250</xdr:colOff>
                <xdr:row>64</xdr:row>
                <xdr:rowOff>104775</xdr:rowOff>
              </from>
              <to>
                <xdr:col>0</xdr:col>
                <xdr:colOff>1009650</xdr:colOff>
                <xdr:row>66</xdr:row>
                <xdr:rowOff>219075</xdr:rowOff>
              </to>
            </anchor>
          </objectPr>
        </oleObject>
      </mc:Choice>
      <mc:Fallback>
        <oleObject progId="Acrobat.pdfxml.1" dvAspect="DVASPECT_ICON" shapeId="1157" r:id="rId70"/>
      </mc:Fallback>
    </mc:AlternateContent>
    <mc:AlternateContent xmlns:mc="http://schemas.openxmlformats.org/markup-compatibility/2006">
      <mc:Choice Requires="x14">
        <oleObject progId="Acrobat.pdfxml.1" dvAspect="DVASPECT_ICON" shapeId="1158" r:id="rId72">
          <objectPr defaultSize="0" autoPict="0" r:id="rId73">
            <anchor moveWithCells="1">
              <from>
                <xdr:col>4</xdr:col>
                <xdr:colOff>190500</xdr:colOff>
                <xdr:row>136</xdr:row>
                <xdr:rowOff>95250</xdr:rowOff>
              </from>
              <to>
                <xdr:col>4</xdr:col>
                <xdr:colOff>1047750</xdr:colOff>
                <xdr:row>136</xdr:row>
                <xdr:rowOff>619125</xdr:rowOff>
              </to>
            </anchor>
          </objectPr>
        </oleObject>
      </mc:Choice>
      <mc:Fallback>
        <oleObject progId="Acrobat.pdfxml.1" dvAspect="DVASPECT_ICON" shapeId="1158" r:id="rId72"/>
      </mc:Fallback>
    </mc:AlternateContent>
    <mc:AlternateContent xmlns:mc="http://schemas.openxmlformats.org/markup-compatibility/2006">
      <mc:Choice Requires="x14">
        <oleObject progId="Acrobat.pdfxml.1" dvAspect="DVASPECT_ICON" shapeId="1192" r:id="rId74">
          <objectPr defaultSize="0" autoPict="0" r:id="rId75">
            <anchor moveWithCells="1">
              <from>
                <xdr:col>0</xdr:col>
                <xdr:colOff>161925</xdr:colOff>
                <xdr:row>183</xdr:row>
                <xdr:rowOff>114300</xdr:rowOff>
              </from>
              <to>
                <xdr:col>0</xdr:col>
                <xdr:colOff>1019175</xdr:colOff>
                <xdr:row>185</xdr:row>
                <xdr:rowOff>219075</xdr:rowOff>
              </to>
            </anchor>
          </objectPr>
        </oleObject>
      </mc:Choice>
      <mc:Fallback>
        <oleObject progId="Acrobat.pdfxml.1" dvAspect="DVASPECT_ICON" shapeId="1192" r:id="rId74"/>
      </mc:Fallback>
    </mc:AlternateContent>
    <mc:AlternateContent xmlns:mc="http://schemas.openxmlformats.org/markup-compatibility/2006">
      <mc:Choice Requires="x14">
        <oleObject progId="Acrobat.pdfxml.1" dvAspect="DVASPECT_ICON" shapeId="1199" r:id="rId76">
          <objectPr defaultSize="0" autoPict="0" r:id="rId77">
            <anchor moveWithCells="1">
              <from>
                <xdr:col>0</xdr:col>
                <xdr:colOff>200025</xdr:colOff>
                <xdr:row>161</xdr:row>
                <xdr:rowOff>38100</xdr:rowOff>
              </from>
              <to>
                <xdr:col>0</xdr:col>
                <xdr:colOff>876300</xdr:colOff>
                <xdr:row>161</xdr:row>
                <xdr:rowOff>552450</xdr:rowOff>
              </to>
            </anchor>
          </objectPr>
        </oleObject>
      </mc:Choice>
      <mc:Fallback>
        <oleObject progId="Acrobat.pdfxml.1" dvAspect="DVASPECT_ICON" shapeId="1199" r:id="rId76"/>
      </mc:Fallback>
    </mc:AlternateContent>
    <mc:AlternateContent xmlns:mc="http://schemas.openxmlformats.org/markup-compatibility/2006">
      <mc:Choice Requires="x14">
        <oleObject progId="Acrobat.pdfxml.1" dvAspect="DVASPECT_ICON" shapeId="1200" r:id="rId78">
          <objectPr defaultSize="0" autoPict="0" r:id="rId79">
            <anchor moveWithCells="1">
              <from>
                <xdr:col>0</xdr:col>
                <xdr:colOff>180975</xdr:colOff>
                <xdr:row>162</xdr:row>
                <xdr:rowOff>66675</xdr:rowOff>
              </from>
              <to>
                <xdr:col>0</xdr:col>
                <xdr:colOff>857250</xdr:colOff>
                <xdr:row>162</xdr:row>
                <xdr:rowOff>571500</xdr:rowOff>
              </to>
            </anchor>
          </objectPr>
        </oleObject>
      </mc:Choice>
      <mc:Fallback>
        <oleObject progId="Acrobat.pdfxml.1" dvAspect="DVASPECT_ICON" shapeId="1200" r:id="rId78"/>
      </mc:Fallback>
    </mc:AlternateContent>
    <mc:AlternateContent xmlns:mc="http://schemas.openxmlformats.org/markup-compatibility/2006">
      <mc:Choice Requires="x14">
        <oleObject progId="Acrobat.pdfxml.1" dvAspect="DVASPECT_ICON" shapeId="1203" r:id="rId80">
          <objectPr defaultSize="0" autoPict="0" r:id="rId81">
            <anchor moveWithCells="1">
              <from>
                <xdr:col>4</xdr:col>
                <xdr:colOff>66675</xdr:colOff>
                <xdr:row>177</xdr:row>
                <xdr:rowOff>19050</xdr:rowOff>
              </from>
              <to>
                <xdr:col>4</xdr:col>
                <xdr:colOff>1219200</xdr:colOff>
                <xdr:row>179</xdr:row>
                <xdr:rowOff>276225</xdr:rowOff>
              </to>
            </anchor>
          </objectPr>
        </oleObject>
      </mc:Choice>
      <mc:Fallback>
        <oleObject progId="Acrobat.pdfxml.1" dvAspect="DVASPECT_ICON" shapeId="1203" r:id="rId80"/>
      </mc:Fallback>
    </mc:AlternateContent>
    <mc:AlternateContent xmlns:mc="http://schemas.openxmlformats.org/markup-compatibility/2006">
      <mc:Choice Requires="x14">
        <oleObject progId="Acrobat.pdfxml.1" dvAspect="DVASPECT_ICON" shapeId="1207" r:id="rId82">
          <objectPr defaultSize="0" autoPict="0" r:id="rId83">
            <anchor moveWithCells="1">
              <from>
                <xdr:col>4</xdr:col>
                <xdr:colOff>142875</xdr:colOff>
                <xdr:row>57</xdr:row>
                <xdr:rowOff>76200</xdr:rowOff>
              </from>
              <to>
                <xdr:col>4</xdr:col>
                <xdr:colOff>1066800</xdr:colOff>
                <xdr:row>58</xdr:row>
                <xdr:rowOff>295275</xdr:rowOff>
              </to>
            </anchor>
          </objectPr>
        </oleObject>
      </mc:Choice>
      <mc:Fallback>
        <oleObject progId="Acrobat.pdfxml.1" dvAspect="DVASPECT_ICON" shapeId="1207" r:id="rId8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B70A-E06B-4308-AB13-357DB59F62D7}">
  <dimension ref="B2:D28"/>
  <sheetViews>
    <sheetView workbookViewId="0">
      <selection activeCell="C22" sqref="C22"/>
    </sheetView>
  </sheetViews>
  <sheetFormatPr baseColWidth="10" defaultRowHeight="15" x14ac:dyDescent="0.25"/>
  <cols>
    <col min="2" max="2" width="25.28515625" customWidth="1"/>
    <col min="3" max="4" width="13.7109375" customWidth="1"/>
  </cols>
  <sheetData>
    <row r="2" spans="2:4" x14ac:dyDescent="0.25">
      <c r="C2" s="33" t="s">
        <v>95</v>
      </c>
      <c r="D2" s="33" t="s">
        <v>96</v>
      </c>
    </row>
    <row r="3" spans="2:4" ht="18" customHeight="1" x14ac:dyDescent="0.25">
      <c r="B3" t="s">
        <v>97</v>
      </c>
      <c r="C3" s="34">
        <v>6021519</v>
      </c>
      <c r="D3" s="35">
        <v>1486737</v>
      </c>
    </row>
    <row r="4" spans="2:4" x14ac:dyDescent="0.25">
      <c r="C4" s="12"/>
      <c r="D4" s="12"/>
    </row>
    <row r="5" spans="2:4" x14ac:dyDescent="0.25">
      <c r="B5" t="s">
        <v>98</v>
      </c>
      <c r="C5" s="36">
        <v>82800</v>
      </c>
      <c r="D5" s="37"/>
    </row>
    <row r="6" spans="2:4" x14ac:dyDescent="0.25">
      <c r="B6" t="s">
        <v>99</v>
      </c>
      <c r="C6" s="36"/>
      <c r="D6" s="37">
        <v>238012</v>
      </c>
    </row>
    <row r="7" spans="2:4" x14ac:dyDescent="0.25">
      <c r="B7" t="s">
        <v>100</v>
      </c>
      <c r="C7" s="36"/>
      <c r="D7" s="37">
        <v>162215</v>
      </c>
    </row>
    <row r="8" spans="2:4" x14ac:dyDescent="0.25">
      <c r="B8" t="s">
        <v>101</v>
      </c>
      <c r="C8" s="36"/>
      <c r="D8" s="37">
        <v>10060</v>
      </c>
    </row>
    <row r="9" spans="2:4" x14ac:dyDescent="0.25">
      <c r="B9" t="s">
        <v>102</v>
      </c>
      <c r="C9" s="36"/>
      <c r="D9" s="37">
        <v>23600</v>
      </c>
    </row>
    <row r="10" spans="2:4" x14ac:dyDescent="0.25">
      <c r="B10" t="s">
        <v>103</v>
      </c>
      <c r="C10" s="34"/>
      <c r="D10" s="35">
        <v>100000</v>
      </c>
    </row>
    <row r="11" spans="2:4" x14ac:dyDescent="0.25">
      <c r="B11" t="s">
        <v>104</v>
      </c>
      <c r="C11" s="36">
        <v>100000</v>
      </c>
      <c r="D11" s="37"/>
    </row>
    <row r="12" spans="2:4" x14ac:dyDescent="0.25">
      <c r="B12" t="s">
        <v>105</v>
      </c>
      <c r="C12" s="36"/>
      <c r="D12" s="37">
        <v>3982.5</v>
      </c>
    </row>
    <row r="13" spans="2:4" x14ac:dyDescent="0.25">
      <c r="B13" t="s">
        <v>106</v>
      </c>
      <c r="C13" s="36"/>
      <c r="D13" s="37">
        <v>278000</v>
      </c>
    </row>
    <row r="14" spans="2:4" x14ac:dyDescent="0.25">
      <c r="B14" t="s">
        <v>107</v>
      </c>
      <c r="C14" s="36">
        <v>2000000</v>
      </c>
      <c r="D14" s="37"/>
    </row>
    <row r="15" spans="2:4" x14ac:dyDescent="0.25">
      <c r="B15" t="s">
        <v>108</v>
      </c>
      <c r="C15" s="36">
        <v>8000</v>
      </c>
      <c r="D15" s="37"/>
    </row>
    <row r="16" spans="2:4" x14ac:dyDescent="0.25">
      <c r="C16" s="36"/>
      <c r="D16" s="37"/>
    </row>
    <row r="17" spans="3:4" x14ac:dyDescent="0.25">
      <c r="C17" s="38">
        <f>+C3-C5-C14-C15-C11</f>
        <v>3830719</v>
      </c>
      <c r="D17" s="39">
        <f>+D3-D6-D7-D8-D9-D10-D11-D12-D13</f>
        <v>670867.5</v>
      </c>
    </row>
    <row r="18" spans="3:4" ht="15.75" thickBot="1" x14ac:dyDescent="0.3">
      <c r="C18" s="40"/>
      <c r="D18" s="41"/>
    </row>
    <row r="19" spans="3:4" ht="15.75" thickTop="1" x14ac:dyDescent="0.25">
      <c r="C19" s="36"/>
      <c r="D19" s="37"/>
    </row>
    <row r="20" spans="3:4" ht="16.5" customHeight="1" x14ac:dyDescent="0.25">
      <c r="C20" s="36"/>
      <c r="D20" s="37"/>
    </row>
    <row r="21" spans="3:4" x14ac:dyDescent="0.25">
      <c r="D21" s="37"/>
    </row>
    <row r="22" spans="3:4" x14ac:dyDescent="0.25">
      <c r="D22" s="37"/>
    </row>
    <row r="23" spans="3:4" x14ac:dyDescent="0.25">
      <c r="D23" s="37"/>
    </row>
    <row r="24" spans="3:4" x14ac:dyDescent="0.25">
      <c r="D24" s="37"/>
    </row>
    <row r="25" spans="3:4" x14ac:dyDescent="0.25">
      <c r="D25" s="37"/>
    </row>
    <row r="26" spans="3:4" x14ac:dyDescent="0.25">
      <c r="D26" s="37"/>
    </row>
    <row r="27" spans="3:4" x14ac:dyDescent="0.25">
      <c r="D27" s="37"/>
    </row>
    <row r="28" spans="3:4" x14ac:dyDescent="0.25">
      <c r="D28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E203-B51C-4DDE-A56E-1A08D99DBF57}">
  <dimension ref="A2:Q137"/>
  <sheetViews>
    <sheetView topLeftCell="C37" zoomScale="112" zoomScaleNormal="112" workbookViewId="0">
      <selection activeCell="K52" sqref="K52"/>
    </sheetView>
  </sheetViews>
  <sheetFormatPr baseColWidth="10" defaultRowHeight="15" x14ac:dyDescent="0.25"/>
  <cols>
    <col min="1" max="1" width="13.42578125" customWidth="1"/>
    <col min="2" max="2" width="11.85546875" customWidth="1"/>
    <col min="3" max="3" width="47.42578125" customWidth="1"/>
    <col min="4" max="4" width="29.7109375" hidden="1" customWidth="1"/>
    <col min="5" max="16" width="18.28515625" customWidth="1"/>
    <col min="17" max="17" width="78.42578125" customWidth="1"/>
    <col min="18" max="20" width="11.85546875" customWidth="1"/>
  </cols>
  <sheetData>
    <row r="2" spans="1:17" ht="33.75" x14ac:dyDescent="0.5">
      <c r="A2" s="10" t="s">
        <v>21</v>
      </c>
      <c r="Q2" s="30"/>
    </row>
    <row r="3" spans="1:17" ht="33.75" x14ac:dyDescent="0.5">
      <c r="A3" s="10" t="s">
        <v>22</v>
      </c>
      <c r="N3" s="116"/>
      <c r="Q3" s="30"/>
    </row>
    <row r="4" spans="1:17" ht="7.5" customHeight="1" x14ac:dyDescent="0.25">
      <c r="Q4" s="30"/>
    </row>
    <row r="5" spans="1:17" ht="26.25" x14ac:dyDescent="0.4">
      <c r="A5" s="168" t="s">
        <v>0</v>
      </c>
      <c r="B5" s="168"/>
      <c r="Q5" s="30"/>
    </row>
    <row r="6" spans="1:17" ht="25.5" customHeight="1" x14ac:dyDescent="0.25">
      <c r="A6" s="46" t="s">
        <v>123</v>
      </c>
      <c r="Q6" s="30"/>
    </row>
    <row r="7" spans="1:17" ht="29.25" customHeight="1" x14ac:dyDescent="0.25">
      <c r="A7" s="143" t="s">
        <v>8</v>
      </c>
      <c r="B7" s="143" t="s">
        <v>9</v>
      </c>
      <c r="C7" s="143"/>
      <c r="D7" s="146" t="s">
        <v>12</v>
      </c>
      <c r="E7" s="143" t="s">
        <v>2</v>
      </c>
      <c r="F7" s="143"/>
      <c r="G7" s="143" t="s">
        <v>124</v>
      </c>
      <c r="H7" s="143"/>
      <c r="I7" s="143" t="s">
        <v>125</v>
      </c>
      <c r="J7" s="143"/>
      <c r="K7" s="143" t="s">
        <v>157</v>
      </c>
      <c r="L7" s="143"/>
      <c r="M7" s="143" t="s">
        <v>171</v>
      </c>
      <c r="N7" s="143"/>
      <c r="O7" s="143" t="s">
        <v>7</v>
      </c>
      <c r="P7" s="143"/>
      <c r="Q7" s="149" t="s">
        <v>68</v>
      </c>
    </row>
    <row r="8" spans="1:17" ht="31.5" customHeight="1" x14ac:dyDescent="0.25">
      <c r="A8" s="143"/>
      <c r="B8" s="143"/>
      <c r="C8" s="144"/>
      <c r="D8" s="148"/>
      <c r="E8" s="4" t="s">
        <v>3</v>
      </c>
      <c r="F8" s="4" t="s">
        <v>4</v>
      </c>
      <c r="G8" s="4" t="s">
        <v>3</v>
      </c>
      <c r="H8" s="4" t="s">
        <v>4</v>
      </c>
      <c r="I8" s="4" t="s">
        <v>3</v>
      </c>
      <c r="J8" s="4" t="s">
        <v>4</v>
      </c>
      <c r="K8" s="4" t="s">
        <v>3</v>
      </c>
      <c r="L8" s="4" t="s">
        <v>4</v>
      </c>
      <c r="M8" s="4" t="s">
        <v>3</v>
      </c>
      <c r="N8" s="4" t="s">
        <v>4</v>
      </c>
      <c r="O8" s="4" t="s">
        <v>3</v>
      </c>
      <c r="P8" s="4" t="s">
        <v>4</v>
      </c>
      <c r="Q8" s="150"/>
    </row>
    <row r="9" spans="1:17" ht="22.5" customHeight="1" x14ac:dyDescent="0.25">
      <c r="A9" s="2">
        <v>20522669718</v>
      </c>
      <c r="B9" s="137" t="s">
        <v>67</v>
      </c>
      <c r="C9" s="138"/>
      <c r="D9" s="16"/>
      <c r="E9" s="47">
        <v>0</v>
      </c>
      <c r="F9" s="48">
        <v>0</v>
      </c>
      <c r="G9" s="17"/>
      <c r="H9" s="18">
        <v>0</v>
      </c>
      <c r="I9" s="17"/>
      <c r="J9" s="18"/>
      <c r="K9" s="17"/>
      <c r="L9" s="18"/>
      <c r="M9" s="17"/>
      <c r="N9" s="18"/>
      <c r="O9" s="17">
        <f>+G9+I9+K9+M9</f>
        <v>0</v>
      </c>
      <c r="P9" s="26">
        <f>+H9+J9+L9+N9</f>
        <v>0</v>
      </c>
      <c r="Q9" s="28"/>
    </row>
    <row r="10" spans="1:17" x14ac:dyDescent="0.25">
      <c r="A10" s="2"/>
      <c r="B10" s="139" t="s">
        <v>24</v>
      </c>
      <c r="C10" s="140"/>
      <c r="D10" s="16"/>
      <c r="E10" s="47"/>
      <c r="F10" s="48">
        <v>6033608.2300000004</v>
      </c>
      <c r="G10" s="17"/>
      <c r="H10" s="18"/>
      <c r="I10" s="17"/>
      <c r="J10" s="18"/>
      <c r="K10" s="17"/>
      <c r="L10" s="18"/>
      <c r="M10" s="17"/>
      <c r="N10" s="18"/>
      <c r="O10" s="17">
        <f t="shared" ref="O10:O20" si="0">+G10+I10+K10+M10</f>
        <v>0</v>
      </c>
      <c r="P10" s="26">
        <f t="shared" ref="P10:P20" si="1">+H10+J10+L10+N10</f>
        <v>0</v>
      </c>
      <c r="Q10" s="28"/>
    </row>
    <row r="11" spans="1:17" x14ac:dyDescent="0.25">
      <c r="A11" s="2"/>
      <c r="B11" s="139" t="s">
        <v>25</v>
      </c>
      <c r="C11" s="140"/>
      <c r="D11" s="16"/>
      <c r="E11" s="47">
        <v>2203717.5099999998</v>
      </c>
      <c r="F11" s="48">
        <v>22915578.300000001</v>
      </c>
      <c r="G11" s="17">
        <v>5249.43</v>
      </c>
      <c r="H11" s="18">
        <v>75852.62</v>
      </c>
      <c r="I11" s="17">
        <v>22731.25</v>
      </c>
      <c r="J11" s="18">
        <v>171575.27</v>
      </c>
      <c r="K11" s="17">
        <v>25595.64</v>
      </c>
      <c r="L11" s="18">
        <v>193916.97</v>
      </c>
      <c r="M11" s="17">
        <v>14034.33</v>
      </c>
      <c r="N11" s="18">
        <v>143532.16</v>
      </c>
      <c r="O11" s="17">
        <f t="shared" si="0"/>
        <v>67610.649999999994</v>
      </c>
      <c r="P11" s="26">
        <f>+H11+J11+L11+N11</f>
        <v>584877.02</v>
      </c>
      <c r="Q11" s="28"/>
    </row>
    <row r="12" spans="1:17" x14ac:dyDescent="0.25">
      <c r="A12" s="2"/>
      <c r="B12" s="169" t="s">
        <v>51</v>
      </c>
      <c r="C12" s="170"/>
      <c r="D12" s="16"/>
      <c r="E12" s="47">
        <v>9757.3700000000008</v>
      </c>
      <c r="F12" s="48">
        <v>125657.83</v>
      </c>
      <c r="G12" s="17"/>
      <c r="H12" s="18"/>
      <c r="I12" s="17"/>
      <c r="J12" s="18"/>
      <c r="K12" s="17"/>
      <c r="L12" s="18"/>
      <c r="M12" s="17"/>
      <c r="N12" s="18"/>
      <c r="O12" s="17">
        <f t="shared" si="0"/>
        <v>0</v>
      </c>
      <c r="P12" s="26">
        <f t="shared" si="1"/>
        <v>0</v>
      </c>
      <c r="Q12" s="28"/>
    </row>
    <row r="13" spans="1:17" x14ac:dyDescent="0.25">
      <c r="A13" s="2"/>
      <c r="B13" s="163"/>
      <c r="C13" s="164"/>
      <c r="D13" s="16"/>
      <c r="E13" s="47"/>
      <c r="F13" s="48"/>
      <c r="G13" s="17"/>
      <c r="H13" s="18"/>
      <c r="I13" s="17"/>
      <c r="J13" s="18"/>
      <c r="K13" s="17"/>
      <c r="L13" s="18"/>
      <c r="M13" s="17"/>
      <c r="N13" s="18"/>
      <c r="O13" s="17">
        <f t="shared" si="0"/>
        <v>0</v>
      </c>
      <c r="P13" s="26">
        <f t="shared" si="1"/>
        <v>0</v>
      </c>
      <c r="Q13" s="28"/>
    </row>
    <row r="14" spans="1:17" x14ac:dyDescent="0.25">
      <c r="A14" s="2"/>
      <c r="B14" s="163"/>
      <c r="C14" s="164"/>
      <c r="D14" s="16"/>
      <c r="E14" s="47"/>
      <c r="F14" s="48"/>
      <c r="G14" s="17"/>
      <c r="H14" s="18"/>
      <c r="I14" s="17"/>
      <c r="J14" s="18"/>
      <c r="K14" s="17"/>
      <c r="L14" s="18"/>
      <c r="M14" s="17"/>
      <c r="N14" s="18"/>
      <c r="O14" s="17">
        <f t="shared" si="0"/>
        <v>0</v>
      </c>
      <c r="P14" s="26">
        <f t="shared" si="1"/>
        <v>0</v>
      </c>
      <c r="Q14" s="28"/>
    </row>
    <row r="15" spans="1:17" x14ac:dyDescent="0.25">
      <c r="A15" s="2"/>
      <c r="B15" s="139" t="s">
        <v>113</v>
      </c>
      <c r="C15" s="140"/>
      <c r="D15" s="44"/>
      <c r="E15" s="47"/>
      <c r="F15" s="48"/>
      <c r="G15" s="17"/>
      <c r="H15" s="18"/>
      <c r="I15" s="17"/>
      <c r="J15" s="18"/>
      <c r="K15" s="17"/>
      <c r="L15" s="18"/>
      <c r="M15" s="17"/>
      <c r="N15" s="18"/>
      <c r="O15" s="17">
        <f t="shared" si="0"/>
        <v>0</v>
      </c>
      <c r="P15" s="26">
        <f t="shared" si="1"/>
        <v>0</v>
      </c>
      <c r="Q15" s="28"/>
    </row>
    <row r="16" spans="1:17" x14ac:dyDescent="0.25">
      <c r="A16" s="2"/>
      <c r="B16" s="141"/>
      <c r="C16" s="142"/>
      <c r="D16" s="16"/>
      <c r="E16" s="47"/>
      <c r="F16" s="48"/>
      <c r="G16" s="17"/>
      <c r="H16" s="18"/>
      <c r="I16" s="17"/>
      <c r="J16" s="18"/>
      <c r="K16" s="17"/>
      <c r="L16" s="18"/>
      <c r="M16" s="17"/>
      <c r="N16" s="18"/>
      <c r="O16" s="17">
        <f t="shared" si="0"/>
        <v>0</v>
      </c>
      <c r="P16" s="26">
        <f t="shared" si="1"/>
        <v>0</v>
      </c>
      <c r="Q16" s="28"/>
    </row>
    <row r="17" spans="1:17" x14ac:dyDescent="0.25">
      <c r="A17" s="2"/>
      <c r="B17" s="141"/>
      <c r="C17" s="142"/>
      <c r="D17" s="16"/>
      <c r="E17" s="47"/>
      <c r="F17" s="48"/>
      <c r="G17" s="17"/>
      <c r="H17" s="18"/>
      <c r="I17" s="17"/>
      <c r="J17" s="18"/>
      <c r="K17" s="17"/>
      <c r="L17" s="18"/>
      <c r="M17" s="17"/>
      <c r="N17" s="18"/>
      <c r="O17" s="17">
        <f t="shared" si="0"/>
        <v>0</v>
      </c>
      <c r="P17" s="26">
        <f t="shared" si="1"/>
        <v>0</v>
      </c>
      <c r="Q17" s="28"/>
    </row>
    <row r="18" spans="1:17" x14ac:dyDescent="0.25">
      <c r="A18" s="2"/>
      <c r="B18" s="141"/>
      <c r="C18" s="142"/>
      <c r="D18" s="16"/>
      <c r="E18" s="47"/>
      <c r="F18" s="48"/>
      <c r="G18" s="17"/>
      <c r="H18" s="18"/>
      <c r="I18" s="17"/>
      <c r="J18" s="18"/>
      <c r="K18" s="17"/>
      <c r="L18" s="18"/>
      <c r="M18" s="17"/>
      <c r="N18" s="18"/>
      <c r="O18" s="17">
        <f t="shared" si="0"/>
        <v>0</v>
      </c>
      <c r="P18" s="26">
        <f t="shared" si="1"/>
        <v>0</v>
      </c>
      <c r="Q18" s="28"/>
    </row>
    <row r="19" spans="1:17" x14ac:dyDescent="0.25">
      <c r="A19" s="2"/>
      <c r="B19" s="141"/>
      <c r="C19" s="142"/>
      <c r="D19" s="16"/>
      <c r="E19" s="47"/>
      <c r="F19" s="48"/>
      <c r="G19" s="17"/>
      <c r="H19" s="18"/>
      <c r="I19" s="17"/>
      <c r="J19" s="18"/>
      <c r="K19" s="17"/>
      <c r="L19" s="18"/>
      <c r="M19" s="17"/>
      <c r="N19" s="18"/>
      <c r="O19" s="17">
        <f t="shared" si="0"/>
        <v>0</v>
      </c>
      <c r="P19" s="26">
        <f t="shared" si="1"/>
        <v>0</v>
      </c>
      <c r="Q19" s="28"/>
    </row>
    <row r="20" spans="1:17" ht="15.75" thickBot="1" x14ac:dyDescent="0.3">
      <c r="A20" s="2"/>
      <c r="B20" s="141"/>
      <c r="C20" s="142"/>
      <c r="D20" s="16"/>
      <c r="E20" s="67"/>
      <c r="F20" s="68"/>
      <c r="G20" s="57"/>
      <c r="H20" s="58"/>
      <c r="I20" s="57"/>
      <c r="J20" s="58"/>
      <c r="K20" s="57"/>
      <c r="L20" s="58"/>
      <c r="M20" s="57"/>
      <c r="N20" s="58"/>
      <c r="O20" s="57">
        <f t="shared" si="0"/>
        <v>0</v>
      </c>
      <c r="P20" s="58">
        <f t="shared" si="1"/>
        <v>0</v>
      </c>
      <c r="Q20" s="28"/>
    </row>
    <row r="21" spans="1:17" ht="16.5" thickBot="1" x14ac:dyDescent="0.3">
      <c r="A21" s="2"/>
      <c r="B21" s="197" t="s">
        <v>23</v>
      </c>
      <c r="C21" s="198"/>
      <c r="D21" s="21" t="s">
        <v>23</v>
      </c>
      <c r="E21" s="65">
        <f>SUM(E9:E20)</f>
        <v>2213474.88</v>
      </c>
      <c r="F21" s="66">
        <f>SUM(F9:F20)</f>
        <v>29074844.359999999</v>
      </c>
      <c r="G21" s="53">
        <f t="shared" ref="G21:P21" si="2">SUM(G9:G20)</f>
        <v>5249.43</v>
      </c>
      <c r="H21" s="54">
        <f t="shared" si="2"/>
        <v>75852.62</v>
      </c>
      <c r="I21" s="53">
        <f t="shared" si="2"/>
        <v>22731.25</v>
      </c>
      <c r="J21" s="54">
        <f t="shared" si="2"/>
        <v>171575.27</v>
      </c>
      <c r="K21" s="53">
        <f t="shared" si="2"/>
        <v>25595.64</v>
      </c>
      <c r="L21" s="54">
        <f t="shared" si="2"/>
        <v>193916.97</v>
      </c>
      <c r="M21" s="53">
        <f t="shared" si="2"/>
        <v>14034.33</v>
      </c>
      <c r="N21" s="54">
        <f t="shared" si="2"/>
        <v>143532.16</v>
      </c>
      <c r="O21" s="53">
        <f t="shared" si="2"/>
        <v>67610.649999999994</v>
      </c>
      <c r="P21" s="54">
        <f t="shared" si="2"/>
        <v>584877.02</v>
      </c>
      <c r="Q21" s="30"/>
    </row>
    <row r="22" spans="1:17" ht="15.75" thickTop="1" x14ac:dyDescent="0.25">
      <c r="A22" s="12"/>
      <c r="I22" s="9"/>
      <c r="J22" s="8"/>
      <c r="Q22" s="30"/>
    </row>
    <row r="23" spans="1:17" ht="21" x14ac:dyDescent="0.35">
      <c r="A23" s="11" t="s">
        <v>16</v>
      </c>
      <c r="Q23" s="30"/>
    </row>
    <row r="24" spans="1:17" ht="22.5" customHeight="1" x14ac:dyDescent="0.25">
      <c r="A24" s="193" t="s">
        <v>8</v>
      </c>
      <c r="B24" s="193" t="s">
        <v>9</v>
      </c>
      <c r="C24" s="193"/>
      <c r="D24" s="195" t="s">
        <v>12</v>
      </c>
      <c r="E24" s="193" t="s">
        <v>2</v>
      </c>
      <c r="F24" s="193"/>
      <c r="G24" s="193" t="s">
        <v>126</v>
      </c>
      <c r="H24" s="193"/>
      <c r="I24" s="193" t="s">
        <v>125</v>
      </c>
      <c r="J24" s="193"/>
      <c r="K24" s="193" t="s">
        <v>157</v>
      </c>
      <c r="L24" s="193"/>
      <c r="M24" s="193"/>
      <c r="N24" s="193"/>
      <c r="O24" s="193" t="s">
        <v>7</v>
      </c>
      <c r="P24" s="193"/>
      <c r="Q24" s="149" t="s">
        <v>68</v>
      </c>
    </row>
    <row r="25" spans="1:17" ht="22.5" customHeight="1" x14ac:dyDescent="0.25">
      <c r="A25" s="193"/>
      <c r="B25" s="193"/>
      <c r="C25" s="194"/>
      <c r="D25" s="196"/>
      <c r="E25" s="5" t="s">
        <v>3</v>
      </c>
      <c r="F25" s="5" t="s">
        <v>4</v>
      </c>
      <c r="G25" s="5" t="s">
        <v>3</v>
      </c>
      <c r="H25" s="5" t="s">
        <v>4</v>
      </c>
      <c r="I25" s="5" t="s">
        <v>3</v>
      </c>
      <c r="J25" s="5" t="s">
        <v>4</v>
      </c>
      <c r="K25" s="5" t="s">
        <v>3</v>
      </c>
      <c r="L25" s="5" t="s">
        <v>4</v>
      </c>
      <c r="M25" s="5" t="s">
        <v>3</v>
      </c>
      <c r="N25" s="5" t="s">
        <v>4</v>
      </c>
      <c r="O25" s="5" t="s">
        <v>3</v>
      </c>
      <c r="P25" s="5" t="s">
        <v>4</v>
      </c>
      <c r="Q25" s="150"/>
    </row>
    <row r="26" spans="1:17" x14ac:dyDescent="0.25">
      <c r="A26" s="2">
        <v>20604618267</v>
      </c>
      <c r="B26" s="159" t="s">
        <v>11</v>
      </c>
      <c r="C26" s="160"/>
      <c r="D26" s="16"/>
      <c r="E26" s="49">
        <v>0</v>
      </c>
      <c r="F26" s="50">
        <v>0</v>
      </c>
      <c r="G26" s="19"/>
      <c r="H26" s="20"/>
      <c r="I26" s="19"/>
      <c r="J26" s="20"/>
      <c r="K26" s="19"/>
      <c r="L26" s="20"/>
      <c r="M26" s="19"/>
      <c r="N26" s="20"/>
      <c r="O26" s="17">
        <f t="shared" ref="O26:O40" si="3">+G26+I26+K26+M26</f>
        <v>0</v>
      </c>
      <c r="P26" s="26">
        <f t="shared" ref="P26:P40" si="4">+H26+J26+L26+N26</f>
        <v>0</v>
      </c>
      <c r="Q26" s="72" t="s">
        <v>69</v>
      </c>
    </row>
    <row r="27" spans="1:17" x14ac:dyDescent="0.25">
      <c r="A27" s="2"/>
      <c r="B27" s="163" t="s">
        <v>26</v>
      </c>
      <c r="C27" s="164"/>
      <c r="D27" s="16"/>
      <c r="E27" s="49"/>
      <c r="F27" s="50">
        <v>0</v>
      </c>
      <c r="G27" s="19"/>
      <c r="H27" s="20"/>
      <c r="I27" s="19"/>
      <c r="J27" s="20"/>
      <c r="K27" s="19"/>
      <c r="L27" s="20"/>
      <c r="M27" s="19"/>
      <c r="N27" s="20"/>
      <c r="O27" s="17">
        <f t="shared" si="3"/>
        <v>0</v>
      </c>
      <c r="P27" s="26">
        <f t="shared" si="4"/>
        <v>0</v>
      </c>
      <c r="Q27" s="72" t="s">
        <v>72</v>
      </c>
    </row>
    <row r="28" spans="1:17" x14ac:dyDescent="0.25">
      <c r="A28" s="2"/>
      <c r="B28" s="139" t="s">
        <v>27</v>
      </c>
      <c r="C28" s="140"/>
      <c r="D28" s="16"/>
      <c r="E28" s="49"/>
      <c r="F28" s="50"/>
      <c r="G28" s="19"/>
      <c r="H28" s="20"/>
      <c r="I28" s="19"/>
      <c r="J28" s="20"/>
      <c r="K28" s="19"/>
      <c r="L28" s="20"/>
      <c r="M28" s="19"/>
      <c r="N28" s="20"/>
      <c r="O28" s="17">
        <f t="shared" si="3"/>
        <v>0</v>
      </c>
      <c r="P28" s="26">
        <f t="shared" si="4"/>
        <v>0</v>
      </c>
      <c r="Q28" s="72" t="s">
        <v>70</v>
      </c>
    </row>
    <row r="29" spans="1:17" x14ac:dyDescent="0.25">
      <c r="A29" s="2"/>
      <c r="B29" s="139" t="s">
        <v>28</v>
      </c>
      <c r="C29" s="140"/>
      <c r="D29" s="16"/>
      <c r="E29" s="49"/>
      <c r="F29" s="50">
        <v>540616.47</v>
      </c>
      <c r="G29" s="19"/>
      <c r="H29" s="20">
        <v>11612.83</v>
      </c>
      <c r="I29" s="19"/>
      <c r="J29" s="20">
        <v>4646.5200000000004</v>
      </c>
      <c r="K29" s="19"/>
      <c r="L29" s="20">
        <v>8648.01</v>
      </c>
      <c r="M29" s="19"/>
      <c r="N29" s="20"/>
      <c r="O29" s="17">
        <f t="shared" si="3"/>
        <v>0</v>
      </c>
      <c r="P29" s="26">
        <f t="shared" si="4"/>
        <v>24907.360000000001</v>
      </c>
      <c r="Q29" s="72" t="s">
        <v>71</v>
      </c>
    </row>
    <row r="30" spans="1:17" x14ac:dyDescent="0.25">
      <c r="A30" s="2"/>
      <c r="B30" s="163"/>
      <c r="C30" s="164"/>
      <c r="D30" s="16"/>
      <c r="E30" s="49"/>
      <c r="F30" s="50"/>
      <c r="G30" s="19"/>
      <c r="H30" s="20"/>
      <c r="I30" s="19"/>
      <c r="J30" s="20"/>
      <c r="K30" s="19"/>
      <c r="L30" s="20"/>
      <c r="M30" s="19"/>
      <c r="N30" s="20"/>
      <c r="O30" s="17">
        <f t="shared" si="3"/>
        <v>0</v>
      </c>
      <c r="P30" s="26">
        <f t="shared" si="4"/>
        <v>0</v>
      </c>
      <c r="Q30" s="72"/>
    </row>
    <row r="31" spans="1:17" x14ac:dyDescent="0.25">
      <c r="A31" s="2">
        <v>20606189819</v>
      </c>
      <c r="B31" s="159" t="s">
        <v>15</v>
      </c>
      <c r="C31" s="160"/>
      <c r="D31" s="16"/>
      <c r="E31" s="49"/>
      <c r="F31" s="50"/>
      <c r="G31" s="19"/>
      <c r="H31" s="20"/>
      <c r="I31" s="19"/>
      <c r="J31" s="20"/>
      <c r="K31" s="19"/>
      <c r="L31" s="20"/>
      <c r="M31" s="19"/>
      <c r="N31" s="20"/>
      <c r="O31" s="17">
        <f t="shared" si="3"/>
        <v>0</v>
      </c>
      <c r="P31" s="26">
        <f t="shared" si="4"/>
        <v>0</v>
      </c>
      <c r="Q31" s="72"/>
    </row>
    <row r="32" spans="1:17" x14ac:dyDescent="0.25">
      <c r="A32" s="2"/>
      <c r="B32" s="139" t="s">
        <v>31</v>
      </c>
      <c r="C32" s="140"/>
      <c r="D32" s="16"/>
      <c r="E32" s="49"/>
      <c r="F32" s="50"/>
      <c r="G32" s="19"/>
      <c r="H32" s="20"/>
      <c r="I32" s="19"/>
      <c r="J32" s="20"/>
      <c r="K32" s="19"/>
      <c r="L32" s="20"/>
      <c r="M32" s="19"/>
      <c r="N32" s="20"/>
      <c r="O32" s="17">
        <f t="shared" si="3"/>
        <v>0</v>
      </c>
      <c r="P32" s="26">
        <f t="shared" si="4"/>
        <v>0</v>
      </c>
      <c r="Q32" s="72" t="s">
        <v>80</v>
      </c>
    </row>
    <row r="33" spans="1:17" x14ac:dyDescent="0.25">
      <c r="A33" s="2"/>
      <c r="B33" s="139" t="s">
        <v>29</v>
      </c>
      <c r="C33" s="140"/>
      <c r="D33" s="16"/>
      <c r="E33" s="49"/>
      <c r="F33" s="50"/>
      <c r="G33" s="19"/>
      <c r="H33" s="20"/>
      <c r="I33" s="19"/>
      <c r="J33" s="20"/>
      <c r="K33" s="19"/>
      <c r="L33" s="20"/>
      <c r="M33" s="19"/>
      <c r="N33" s="20"/>
      <c r="O33" s="17">
        <f t="shared" si="3"/>
        <v>0</v>
      </c>
      <c r="P33" s="26">
        <f t="shared" si="4"/>
        <v>0</v>
      </c>
      <c r="Q33" s="72" t="s">
        <v>79</v>
      </c>
    </row>
    <row r="34" spans="1:17" x14ac:dyDescent="0.25">
      <c r="A34" s="2"/>
      <c r="B34" s="139" t="s">
        <v>30</v>
      </c>
      <c r="C34" s="140"/>
      <c r="D34" s="16"/>
      <c r="E34" s="49"/>
      <c r="F34" s="50"/>
      <c r="G34" s="19"/>
      <c r="H34" s="20"/>
      <c r="I34" s="19"/>
      <c r="J34" s="20"/>
      <c r="K34" s="19"/>
      <c r="L34" s="20"/>
      <c r="M34" s="19"/>
      <c r="N34" s="20"/>
      <c r="O34" s="17">
        <f t="shared" si="3"/>
        <v>0</v>
      </c>
      <c r="P34" s="26">
        <f t="shared" si="4"/>
        <v>0</v>
      </c>
      <c r="Q34" s="72" t="s">
        <v>73</v>
      </c>
    </row>
    <row r="35" spans="1:17" x14ac:dyDescent="0.25">
      <c r="A35" s="2"/>
      <c r="B35" s="139" t="s">
        <v>28</v>
      </c>
      <c r="C35" s="140"/>
      <c r="D35" s="16"/>
      <c r="E35" s="49"/>
      <c r="F35" s="50">
        <v>1243813.3400000001</v>
      </c>
      <c r="G35" s="19"/>
      <c r="H35" s="20">
        <v>35041.769999999997</v>
      </c>
      <c r="I35" s="19"/>
      <c r="J35" s="20"/>
      <c r="K35" s="19"/>
      <c r="L35" s="20"/>
      <c r="M35" s="19"/>
      <c r="N35" s="20"/>
      <c r="O35" s="17">
        <f t="shared" si="3"/>
        <v>0</v>
      </c>
      <c r="P35" s="26">
        <f t="shared" si="4"/>
        <v>35041.769999999997</v>
      </c>
      <c r="Q35" s="186" t="s">
        <v>78</v>
      </c>
    </row>
    <row r="36" spans="1:17" x14ac:dyDescent="0.25">
      <c r="A36" s="2"/>
      <c r="B36" s="159" t="s">
        <v>15</v>
      </c>
      <c r="C36" s="160"/>
      <c r="D36" s="16"/>
      <c r="E36" s="49"/>
      <c r="F36" s="50"/>
      <c r="G36" s="19"/>
      <c r="H36" s="20"/>
      <c r="I36" s="19"/>
      <c r="J36" s="20"/>
      <c r="K36" s="19"/>
      <c r="L36" s="20"/>
      <c r="M36" s="19"/>
      <c r="N36" s="20"/>
      <c r="O36" s="17">
        <f t="shared" ref="O36:O39" si="5">+G36+I36+K36+M36</f>
        <v>0</v>
      </c>
      <c r="P36" s="26">
        <f t="shared" ref="P36:P39" si="6">+H36+J36+L36+N36</f>
        <v>0</v>
      </c>
      <c r="Q36" s="192"/>
    </row>
    <row r="37" spans="1:17" x14ac:dyDescent="0.25">
      <c r="A37" s="2"/>
      <c r="B37" s="14" t="s">
        <v>176</v>
      </c>
      <c r="C37" s="15"/>
      <c r="D37" s="16"/>
      <c r="E37" s="49"/>
      <c r="F37" s="50">
        <v>430786.31</v>
      </c>
      <c r="G37" s="19"/>
      <c r="H37" s="20"/>
      <c r="I37" s="19"/>
      <c r="J37" s="20"/>
      <c r="K37" s="19"/>
      <c r="L37" s="20"/>
      <c r="M37" s="19"/>
      <c r="N37" s="20"/>
      <c r="O37" s="17">
        <f t="shared" si="5"/>
        <v>0</v>
      </c>
      <c r="P37" s="26">
        <f t="shared" si="6"/>
        <v>0</v>
      </c>
      <c r="Q37" s="192"/>
    </row>
    <row r="38" spans="1:17" x14ac:dyDescent="0.25">
      <c r="A38" s="2">
        <v>20331898008</v>
      </c>
      <c r="B38" s="42" t="s">
        <v>114</v>
      </c>
      <c r="C38" s="15"/>
      <c r="D38" s="16"/>
      <c r="E38" s="49"/>
      <c r="F38" s="50"/>
      <c r="G38" s="19"/>
      <c r="H38" s="20"/>
      <c r="I38" s="19"/>
      <c r="J38" s="20"/>
      <c r="K38" s="19"/>
      <c r="L38" s="20"/>
      <c r="M38" s="19"/>
      <c r="N38" s="20"/>
      <c r="O38" s="17">
        <f t="shared" si="5"/>
        <v>0</v>
      </c>
      <c r="P38" s="26">
        <f t="shared" si="6"/>
        <v>0</v>
      </c>
      <c r="Q38" s="187"/>
    </row>
    <row r="39" spans="1:17" ht="29.25" customHeight="1" x14ac:dyDescent="0.25">
      <c r="A39" s="2"/>
      <c r="B39" s="139" t="s">
        <v>115</v>
      </c>
      <c r="C39" s="140"/>
      <c r="D39" s="44"/>
      <c r="E39" s="49"/>
      <c r="F39" s="50">
        <v>81519.88</v>
      </c>
      <c r="G39" s="19"/>
      <c r="H39" s="20"/>
      <c r="I39" s="19"/>
      <c r="J39" s="20"/>
      <c r="K39" s="19"/>
      <c r="L39" s="20"/>
      <c r="M39" s="19"/>
      <c r="N39" s="20"/>
      <c r="O39" s="17">
        <f t="shared" si="5"/>
        <v>0</v>
      </c>
      <c r="P39" s="26">
        <f t="shared" si="6"/>
        <v>0</v>
      </c>
      <c r="Q39" s="70" t="s">
        <v>116</v>
      </c>
    </row>
    <row r="40" spans="1:17" ht="15.75" thickBot="1" x14ac:dyDescent="0.3">
      <c r="A40" s="2"/>
      <c r="B40" s="141"/>
      <c r="C40" s="142"/>
      <c r="D40" s="16"/>
      <c r="E40" s="63"/>
      <c r="F40" s="64"/>
      <c r="G40" s="55"/>
      <c r="H40" s="56"/>
      <c r="I40" s="55"/>
      <c r="J40" s="56"/>
      <c r="K40" s="55"/>
      <c r="L40" s="56"/>
      <c r="M40" s="55"/>
      <c r="N40" s="56"/>
      <c r="O40" s="57">
        <f t="shared" si="3"/>
        <v>0</v>
      </c>
      <c r="P40" s="58">
        <f t="shared" si="4"/>
        <v>0</v>
      </c>
      <c r="Q40" s="72"/>
    </row>
    <row r="41" spans="1:17" ht="23.25" customHeight="1" thickBot="1" x14ac:dyDescent="0.3">
      <c r="A41" s="2"/>
      <c r="B41" s="171" t="s">
        <v>23</v>
      </c>
      <c r="C41" s="172"/>
      <c r="D41" s="21" t="s">
        <v>23</v>
      </c>
      <c r="E41" s="53">
        <f>SUM(E26:E40)</f>
        <v>0</v>
      </c>
      <c r="F41" s="54">
        <f>SUM(F26:F40)</f>
        <v>2296736</v>
      </c>
      <c r="G41" s="53">
        <f t="shared" ref="G41:P41" si="7">SUM(G26:G40)</f>
        <v>0</v>
      </c>
      <c r="H41" s="54">
        <f t="shared" si="7"/>
        <v>46654.6</v>
      </c>
      <c r="I41" s="53">
        <f t="shared" si="7"/>
        <v>0</v>
      </c>
      <c r="J41" s="54">
        <f t="shared" si="7"/>
        <v>4646.5200000000004</v>
      </c>
      <c r="K41" s="53">
        <f t="shared" si="7"/>
        <v>0</v>
      </c>
      <c r="L41" s="54">
        <f t="shared" si="7"/>
        <v>8648.01</v>
      </c>
      <c r="M41" s="53">
        <f t="shared" si="7"/>
        <v>0</v>
      </c>
      <c r="N41" s="54">
        <f t="shared" si="7"/>
        <v>0</v>
      </c>
      <c r="O41" s="53">
        <f t="shared" si="7"/>
        <v>0</v>
      </c>
      <c r="P41" s="54">
        <f t="shared" si="7"/>
        <v>59949.13</v>
      </c>
      <c r="Q41" s="77"/>
    </row>
    <row r="42" spans="1:17" ht="15.75" thickTop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0"/>
    </row>
    <row r="43" spans="1:17" ht="21" x14ac:dyDescent="0.35">
      <c r="A43" s="11" t="s">
        <v>17</v>
      </c>
      <c r="Q43" s="30"/>
    </row>
    <row r="44" spans="1:17" ht="35.25" customHeight="1" x14ac:dyDescent="0.25">
      <c r="A44" s="188" t="s">
        <v>8</v>
      </c>
      <c r="B44" s="188" t="s">
        <v>9</v>
      </c>
      <c r="C44" s="188"/>
      <c r="D44" s="190" t="s">
        <v>12</v>
      </c>
      <c r="E44" s="188" t="s">
        <v>2</v>
      </c>
      <c r="F44" s="188"/>
      <c r="G44" s="188" t="s">
        <v>127</v>
      </c>
      <c r="H44" s="188"/>
      <c r="I44" s="188" t="s">
        <v>125</v>
      </c>
      <c r="J44" s="188"/>
      <c r="K44" s="188" t="s">
        <v>157</v>
      </c>
      <c r="L44" s="188"/>
      <c r="M44" s="188" t="s">
        <v>171</v>
      </c>
      <c r="N44" s="188"/>
      <c r="O44" s="188" t="s">
        <v>7</v>
      </c>
      <c r="P44" s="188"/>
      <c r="Q44" s="149" t="s">
        <v>68</v>
      </c>
    </row>
    <row r="45" spans="1:17" ht="44.25" customHeight="1" x14ac:dyDescent="0.25">
      <c r="A45" s="188"/>
      <c r="B45" s="188"/>
      <c r="C45" s="189"/>
      <c r="D45" s="191"/>
      <c r="E45" s="6" t="s">
        <v>3</v>
      </c>
      <c r="F45" s="6" t="s">
        <v>4</v>
      </c>
      <c r="G45" s="6" t="s">
        <v>3</v>
      </c>
      <c r="H45" s="6" t="s">
        <v>4</v>
      </c>
      <c r="I45" s="6" t="s">
        <v>3</v>
      </c>
      <c r="J45" s="6" t="s">
        <v>4</v>
      </c>
      <c r="K45" s="6" t="s">
        <v>3</v>
      </c>
      <c r="L45" s="6" t="s">
        <v>4</v>
      </c>
      <c r="M45" s="6" t="s">
        <v>3</v>
      </c>
      <c r="N45" s="6" t="s">
        <v>4</v>
      </c>
      <c r="O45" s="6" t="s">
        <v>3</v>
      </c>
      <c r="P45" s="6" t="s">
        <v>4</v>
      </c>
      <c r="Q45" s="150"/>
    </row>
    <row r="46" spans="1:17" ht="30.75" customHeight="1" x14ac:dyDescent="0.25">
      <c r="A46" s="2">
        <v>20606189819</v>
      </c>
      <c r="B46" s="14" t="s">
        <v>15</v>
      </c>
      <c r="C46" s="15"/>
      <c r="D46" s="16"/>
      <c r="E46" s="51">
        <v>0</v>
      </c>
      <c r="F46" s="52">
        <v>0</v>
      </c>
      <c r="G46" s="17"/>
      <c r="H46" s="18"/>
      <c r="I46" s="17"/>
      <c r="J46" s="18"/>
      <c r="K46" s="17"/>
      <c r="L46" s="18"/>
      <c r="M46" s="17"/>
      <c r="N46" s="18"/>
      <c r="O46" s="17">
        <f t="shared" ref="O46:O65" si="8">+G46+I46+K46+M46</f>
        <v>0</v>
      </c>
      <c r="P46" s="26">
        <f t="shared" ref="P46:P65" si="9">+H46+J46+L46+N46</f>
        <v>0</v>
      </c>
      <c r="Q46" s="72"/>
    </row>
    <row r="47" spans="1:17" ht="24" customHeight="1" x14ac:dyDescent="0.25">
      <c r="A47" s="2"/>
      <c r="B47" s="14" t="s">
        <v>32</v>
      </c>
      <c r="C47" s="15"/>
      <c r="D47" s="16"/>
      <c r="E47" s="51"/>
      <c r="F47" s="52"/>
      <c r="G47" s="17"/>
      <c r="H47" s="18"/>
      <c r="I47" s="17"/>
      <c r="J47" s="18"/>
      <c r="K47" s="17"/>
      <c r="L47" s="18"/>
      <c r="M47" s="17"/>
      <c r="N47" s="18"/>
      <c r="O47" s="17">
        <f t="shared" si="8"/>
        <v>0</v>
      </c>
      <c r="P47" s="26">
        <f t="shared" si="9"/>
        <v>0</v>
      </c>
      <c r="Q47" s="72" t="s">
        <v>76</v>
      </c>
    </row>
    <row r="48" spans="1:17" ht="30.75" customHeight="1" x14ac:dyDescent="0.25">
      <c r="A48" s="2"/>
      <c r="B48" s="163" t="s">
        <v>33</v>
      </c>
      <c r="C48" s="164"/>
      <c r="D48" s="16"/>
      <c r="E48" s="51"/>
      <c r="F48" s="52"/>
      <c r="G48" s="17"/>
      <c r="H48" s="18"/>
      <c r="I48" s="17"/>
      <c r="J48" s="18"/>
      <c r="K48" s="17"/>
      <c r="L48" s="18"/>
      <c r="M48" s="17"/>
      <c r="N48" s="18"/>
      <c r="O48" s="17">
        <f t="shared" si="8"/>
        <v>0</v>
      </c>
      <c r="P48" s="26">
        <f t="shared" si="9"/>
        <v>0</v>
      </c>
      <c r="Q48" s="70" t="s">
        <v>74</v>
      </c>
    </row>
    <row r="49" spans="1:17" ht="30.75" customHeight="1" x14ac:dyDescent="0.25">
      <c r="A49" s="2"/>
      <c r="B49" s="163" t="s">
        <v>34</v>
      </c>
      <c r="C49" s="164"/>
      <c r="D49" s="16"/>
      <c r="E49" s="51"/>
      <c r="F49" s="52"/>
      <c r="G49" s="17"/>
      <c r="H49" s="18"/>
      <c r="I49" s="17"/>
      <c r="J49" s="18"/>
      <c r="K49" s="17"/>
      <c r="L49" s="18"/>
      <c r="M49" s="17"/>
      <c r="N49" s="18"/>
      <c r="O49" s="17">
        <f t="shared" si="8"/>
        <v>0</v>
      </c>
      <c r="P49" s="26">
        <f t="shared" si="9"/>
        <v>0</v>
      </c>
      <c r="Q49" s="72" t="s">
        <v>75</v>
      </c>
    </row>
    <row r="50" spans="1:17" ht="27.75" customHeight="1" x14ac:dyDescent="0.25">
      <c r="A50" s="2"/>
      <c r="B50" s="139" t="s">
        <v>28</v>
      </c>
      <c r="C50" s="140"/>
      <c r="D50" s="16"/>
      <c r="E50" s="51"/>
      <c r="F50" s="52">
        <v>8376729.4699999997</v>
      </c>
      <c r="G50" s="17"/>
      <c r="H50" s="18">
        <v>11517.62</v>
      </c>
      <c r="I50" s="17"/>
      <c r="J50" s="18">
        <v>10805.39</v>
      </c>
      <c r="K50" s="17"/>
      <c r="L50" s="18">
        <v>14419.2</v>
      </c>
      <c r="M50" s="17"/>
      <c r="N50" s="18">
        <v>73564.460000000006</v>
      </c>
      <c r="O50" s="17">
        <f t="shared" si="8"/>
        <v>0</v>
      </c>
      <c r="P50" s="26">
        <f t="shared" si="9"/>
        <v>110306.67000000001</v>
      </c>
      <c r="Q50" s="74" t="s">
        <v>77</v>
      </c>
    </row>
    <row r="51" spans="1:17" ht="26.25" customHeight="1" x14ac:dyDescent="0.25">
      <c r="A51" s="2"/>
      <c r="B51" s="141"/>
      <c r="C51" s="142"/>
      <c r="D51" s="16"/>
      <c r="E51" s="51"/>
      <c r="F51" s="52"/>
      <c r="G51" s="17"/>
      <c r="H51" s="18"/>
      <c r="I51" s="17"/>
      <c r="J51" s="18"/>
      <c r="K51" s="17"/>
      <c r="L51" s="18"/>
      <c r="M51" s="17"/>
      <c r="N51" s="18"/>
      <c r="O51" s="17">
        <f t="shared" si="8"/>
        <v>0</v>
      </c>
      <c r="P51" s="26">
        <f t="shared" si="9"/>
        <v>0</v>
      </c>
      <c r="Q51" s="72"/>
    </row>
    <row r="52" spans="1:17" ht="36" customHeight="1" x14ac:dyDescent="0.25">
      <c r="A52" s="2">
        <v>20537750988</v>
      </c>
      <c r="B52" s="139" t="s">
        <v>18</v>
      </c>
      <c r="C52" s="140"/>
      <c r="D52" s="16"/>
      <c r="E52" s="51"/>
      <c r="F52" s="52"/>
      <c r="G52" s="17"/>
      <c r="H52" s="18"/>
      <c r="I52" s="17"/>
      <c r="J52" s="18"/>
      <c r="K52" s="17"/>
      <c r="L52" s="18"/>
      <c r="M52" s="17"/>
      <c r="N52" s="18"/>
      <c r="O52" s="17">
        <f t="shared" si="8"/>
        <v>0</v>
      </c>
      <c r="P52" s="26">
        <f t="shared" si="9"/>
        <v>0</v>
      </c>
      <c r="Q52" s="72"/>
    </row>
    <row r="53" spans="1:17" ht="69" customHeight="1" x14ac:dyDescent="0.25">
      <c r="A53" s="2"/>
      <c r="B53" s="139" t="s">
        <v>35</v>
      </c>
      <c r="C53" s="140"/>
      <c r="D53" s="16"/>
      <c r="E53" s="51">
        <v>394520.4</v>
      </c>
      <c r="F53" s="52"/>
      <c r="G53" s="17"/>
      <c r="H53" s="18"/>
      <c r="I53" s="17"/>
      <c r="J53" s="18"/>
      <c r="K53" s="17"/>
      <c r="L53" s="18"/>
      <c r="M53" s="17"/>
      <c r="N53" s="18"/>
      <c r="O53" s="17">
        <f t="shared" si="8"/>
        <v>0</v>
      </c>
      <c r="P53" s="26">
        <f t="shared" si="9"/>
        <v>0</v>
      </c>
      <c r="Q53" s="70" t="s">
        <v>81</v>
      </c>
    </row>
    <row r="54" spans="1:17" ht="60.75" customHeight="1" x14ac:dyDescent="0.25">
      <c r="A54" s="2"/>
      <c r="B54" s="139" t="s">
        <v>36</v>
      </c>
      <c r="C54" s="140"/>
      <c r="D54" s="16"/>
      <c r="E54" s="51">
        <v>53519.54</v>
      </c>
      <c r="F54" s="52"/>
      <c r="G54" s="17"/>
      <c r="H54" s="18"/>
      <c r="I54" s="17"/>
      <c r="J54" s="18"/>
      <c r="K54" s="17"/>
      <c r="L54" s="18"/>
      <c r="M54" s="17"/>
      <c r="N54" s="18"/>
      <c r="O54" s="17">
        <f t="shared" si="8"/>
        <v>0</v>
      </c>
      <c r="P54" s="26">
        <f t="shared" si="9"/>
        <v>0</v>
      </c>
      <c r="Q54" s="70" t="s">
        <v>81</v>
      </c>
    </row>
    <row r="55" spans="1:17" ht="66.75" customHeight="1" x14ac:dyDescent="0.25">
      <c r="A55" s="2"/>
      <c r="B55" s="139" t="s">
        <v>37</v>
      </c>
      <c r="C55" s="140"/>
      <c r="D55" s="16"/>
      <c r="E55" s="51">
        <v>92674.75</v>
      </c>
      <c r="F55" s="52"/>
      <c r="G55" s="17"/>
      <c r="H55" s="18"/>
      <c r="I55" s="17"/>
      <c r="J55" s="18"/>
      <c r="K55" s="17"/>
      <c r="L55" s="18"/>
      <c r="M55" s="17"/>
      <c r="N55" s="18"/>
      <c r="O55" s="17">
        <f t="shared" si="8"/>
        <v>0</v>
      </c>
      <c r="P55" s="26">
        <f t="shared" si="9"/>
        <v>0</v>
      </c>
      <c r="Q55" s="70" t="s">
        <v>81</v>
      </c>
    </row>
    <row r="56" spans="1:17" ht="39" customHeight="1" x14ac:dyDescent="0.25">
      <c r="A56" s="2"/>
      <c r="B56" s="141"/>
      <c r="C56" s="142"/>
      <c r="D56" s="16"/>
      <c r="E56" s="51"/>
      <c r="F56" s="52"/>
      <c r="G56" s="17"/>
      <c r="H56" s="18"/>
      <c r="I56" s="17"/>
      <c r="J56" s="18"/>
      <c r="K56" s="17"/>
      <c r="L56" s="18"/>
      <c r="M56" s="17"/>
      <c r="N56" s="18"/>
      <c r="O56" s="17">
        <f t="shared" si="8"/>
        <v>0</v>
      </c>
      <c r="P56" s="26">
        <f t="shared" si="9"/>
        <v>0</v>
      </c>
      <c r="Q56" s="72"/>
    </row>
    <row r="57" spans="1:17" ht="26.25" customHeight="1" x14ac:dyDescent="0.25">
      <c r="A57" s="2">
        <v>20100057523</v>
      </c>
      <c r="B57" s="139" t="s">
        <v>38</v>
      </c>
      <c r="C57" s="140"/>
      <c r="D57" s="16"/>
      <c r="E57" s="51"/>
      <c r="F57" s="52"/>
      <c r="G57" s="17"/>
      <c r="H57" s="18"/>
      <c r="I57" s="17"/>
      <c r="J57" s="18"/>
      <c r="K57" s="17"/>
      <c r="L57" s="18"/>
      <c r="M57" s="17"/>
      <c r="N57" s="18"/>
      <c r="O57" s="17">
        <f t="shared" si="8"/>
        <v>0</v>
      </c>
      <c r="P57" s="26">
        <f t="shared" si="9"/>
        <v>0</v>
      </c>
      <c r="Q57" s="72"/>
    </row>
    <row r="58" spans="1:17" ht="26.25" customHeight="1" x14ac:dyDescent="0.25">
      <c r="A58" s="2"/>
      <c r="B58" s="139" t="s">
        <v>120</v>
      </c>
      <c r="C58" s="140"/>
      <c r="D58" s="16"/>
      <c r="E58" s="51"/>
      <c r="F58" s="52"/>
      <c r="G58" s="17"/>
      <c r="H58" s="18"/>
      <c r="I58" s="17"/>
      <c r="J58" s="18"/>
      <c r="K58" s="17"/>
      <c r="L58" s="18"/>
      <c r="M58" s="17"/>
      <c r="N58" s="18"/>
      <c r="O58" s="17">
        <f t="shared" si="8"/>
        <v>0</v>
      </c>
      <c r="P58" s="26">
        <f t="shared" si="9"/>
        <v>0</v>
      </c>
      <c r="Q58" s="72"/>
    </row>
    <row r="59" spans="1:17" ht="37.5" customHeight="1" x14ac:dyDescent="0.25">
      <c r="A59" s="2"/>
      <c r="B59" s="139" t="s">
        <v>121</v>
      </c>
      <c r="C59" s="140"/>
      <c r="D59" s="16"/>
      <c r="E59" s="51">
        <v>476023</v>
      </c>
      <c r="F59" s="52"/>
      <c r="G59" s="17"/>
      <c r="H59" s="18"/>
      <c r="I59" s="17"/>
      <c r="J59" s="18"/>
      <c r="K59" s="17"/>
      <c r="L59" s="18"/>
      <c r="M59" s="17"/>
      <c r="N59" s="18"/>
      <c r="O59" s="17">
        <f t="shared" si="8"/>
        <v>0</v>
      </c>
      <c r="P59" s="26">
        <f t="shared" si="9"/>
        <v>0</v>
      </c>
      <c r="Q59" s="75"/>
    </row>
    <row r="60" spans="1:17" ht="37.5" customHeight="1" x14ac:dyDescent="0.25">
      <c r="A60" s="2">
        <v>20602313825</v>
      </c>
      <c r="B60" s="169" t="s">
        <v>39</v>
      </c>
      <c r="C60" s="170"/>
      <c r="D60" s="16"/>
      <c r="E60" s="51"/>
      <c r="F60" s="52"/>
      <c r="G60" s="17"/>
      <c r="H60" s="18"/>
      <c r="I60" s="17"/>
      <c r="J60" s="18"/>
      <c r="K60" s="17"/>
      <c r="L60" s="18"/>
      <c r="M60" s="17"/>
      <c r="N60" s="18"/>
      <c r="O60" s="17">
        <f t="shared" si="8"/>
        <v>0</v>
      </c>
      <c r="P60" s="26">
        <f t="shared" si="9"/>
        <v>0</v>
      </c>
      <c r="Q60" s="186" t="s">
        <v>82</v>
      </c>
    </row>
    <row r="61" spans="1:17" ht="41.25" customHeight="1" x14ac:dyDescent="0.25">
      <c r="A61" s="2"/>
      <c r="B61" s="169" t="s">
        <v>40</v>
      </c>
      <c r="C61" s="170"/>
      <c r="D61" s="16"/>
      <c r="E61" s="51">
        <v>282324.90999999997</v>
      </c>
      <c r="F61" s="52"/>
      <c r="G61" s="17"/>
      <c r="H61" s="18"/>
      <c r="I61" s="17"/>
      <c r="J61" s="18"/>
      <c r="K61" s="17"/>
      <c r="L61" s="18"/>
      <c r="M61" s="17"/>
      <c r="N61" s="18"/>
      <c r="O61" s="17">
        <f t="shared" si="8"/>
        <v>0</v>
      </c>
      <c r="P61" s="26">
        <f t="shared" si="9"/>
        <v>0</v>
      </c>
      <c r="Q61" s="187"/>
    </row>
    <row r="62" spans="1:17" ht="26.25" customHeight="1" x14ac:dyDescent="0.25">
      <c r="A62" s="2"/>
      <c r="B62" s="141"/>
      <c r="C62" s="142"/>
      <c r="D62" s="16"/>
      <c r="E62" s="51"/>
      <c r="F62" s="52"/>
      <c r="G62" s="17"/>
      <c r="H62" s="18"/>
      <c r="I62" s="17"/>
      <c r="J62" s="18"/>
      <c r="K62" s="17"/>
      <c r="L62" s="18"/>
      <c r="M62" s="17"/>
      <c r="N62" s="18"/>
      <c r="O62" s="17">
        <f t="shared" si="8"/>
        <v>0</v>
      </c>
      <c r="P62" s="26">
        <f t="shared" si="9"/>
        <v>0</v>
      </c>
      <c r="Q62" s="69"/>
    </row>
    <row r="63" spans="1:17" ht="26.25" customHeight="1" x14ac:dyDescent="0.25">
      <c r="A63" s="2">
        <v>20600222946</v>
      </c>
      <c r="B63" s="139" t="s">
        <v>49</v>
      </c>
      <c r="C63" s="140"/>
      <c r="D63" s="16"/>
      <c r="E63" s="51"/>
      <c r="F63" s="52"/>
      <c r="G63" s="17"/>
      <c r="H63" s="18"/>
      <c r="I63" s="17"/>
      <c r="J63" s="18"/>
      <c r="K63" s="17"/>
      <c r="L63" s="18"/>
      <c r="M63" s="17"/>
      <c r="N63" s="18"/>
      <c r="O63" s="17">
        <f t="shared" si="8"/>
        <v>0</v>
      </c>
      <c r="P63" s="26">
        <f t="shared" si="9"/>
        <v>0</v>
      </c>
      <c r="Q63" s="181" t="s">
        <v>83</v>
      </c>
    </row>
    <row r="64" spans="1:17" ht="26.25" customHeight="1" x14ac:dyDescent="0.25">
      <c r="A64" s="2"/>
      <c r="B64" s="139" t="s">
        <v>50</v>
      </c>
      <c r="C64" s="140"/>
      <c r="D64" s="16"/>
      <c r="E64" s="51">
        <v>7965</v>
      </c>
      <c r="F64" s="52"/>
      <c r="G64" s="17"/>
      <c r="H64" s="18"/>
      <c r="I64" s="17"/>
      <c r="J64" s="18"/>
      <c r="K64" s="17"/>
      <c r="L64" s="18"/>
      <c r="M64" s="17"/>
      <c r="N64" s="18"/>
      <c r="O64" s="17">
        <f t="shared" si="8"/>
        <v>0</v>
      </c>
      <c r="P64" s="26">
        <f t="shared" si="9"/>
        <v>0</v>
      </c>
      <c r="Q64" s="182"/>
    </row>
    <row r="65" spans="1:17" ht="26.25" customHeight="1" thickBot="1" x14ac:dyDescent="0.3">
      <c r="A65" s="2"/>
      <c r="B65" s="141"/>
      <c r="C65" s="142"/>
      <c r="D65" s="16"/>
      <c r="E65" s="61"/>
      <c r="F65" s="62"/>
      <c r="G65" s="57"/>
      <c r="H65" s="58"/>
      <c r="I65" s="57"/>
      <c r="J65" s="58"/>
      <c r="K65" s="57"/>
      <c r="L65" s="58"/>
      <c r="M65" s="57"/>
      <c r="N65" s="58"/>
      <c r="O65" s="57">
        <f t="shared" si="8"/>
        <v>0</v>
      </c>
      <c r="P65" s="58">
        <f t="shared" si="9"/>
        <v>0</v>
      </c>
      <c r="Q65" s="69"/>
    </row>
    <row r="66" spans="1:17" ht="26.25" customHeight="1" thickBot="1" x14ac:dyDescent="0.3">
      <c r="A66" s="2"/>
      <c r="B66" s="171" t="s">
        <v>23</v>
      </c>
      <c r="C66" s="172"/>
      <c r="D66" s="21" t="s">
        <v>23</v>
      </c>
      <c r="E66" s="59">
        <f>SUM(E46:E65)</f>
        <v>1307027.5999999999</v>
      </c>
      <c r="F66" s="60">
        <f>SUM(F46:F65)</f>
        <v>8376729.4699999997</v>
      </c>
      <c r="G66" s="53">
        <f t="shared" ref="G66:P66" si="10">SUM(G46:G65)</f>
        <v>0</v>
      </c>
      <c r="H66" s="54">
        <f t="shared" si="10"/>
        <v>11517.62</v>
      </c>
      <c r="I66" s="53">
        <f t="shared" si="10"/>
        <v>0</v>
      </c>
      <c r="J66" s="54">
        <f t="shared" si="10"/>
        <v>10805.39</v>
      </c>
      <c r="K66" s="53">
        <f t="shared" si="10"/>
        <v>0</v>
      </c>
      <c r="L66" s="54">
        <f t="shared" si="10"/>
        <v>14419.2</v>
      </c>
      <c r="M66" s="53">
        <f t="shared" si="10"/>
        <v>0</v>
      </c>
      <c r="N66" s="54">
        <f t="shared" si="10"/>
        <v>73564.460000000006</v>
      </c>
      <c r="O66" s="53">
        <f t="shared" si="10"/>
        <v>0</v>
      </c>
      <c r="P66" s="54">
        <f t="shared" si="10"/>
        <v>110306.67000000001</v>
      </c>
      <c r="Q66" s="76"/>
    </row>
    <row r="67" spans="1:17" ht="26.25" customHeight="1" thickTop="1" x14ac:dyDescent="0.25">
      <c r="A67" s="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"/>
    </row>
    <row r="68" spans="1:17" ht="17.100000000000001" customHeight="1" x14ac:dyDescent="0.35">
      <c r="A68" s="11" t="s">
        <v>52</v>
      </c>
      <c r="Q68" s="1"/>
    </row>
    <row r="69" spans="1:17" ht="30" customHeight="1" x14ac:dyDescent="0.25">
      <c r="A69" s="178" t="s">
        <v>8</v>
      </c>
      <c r="B69" s="178" t="s">
        <v>9</v>
      </c>
      <c r="C69" s="178"/>
      <c r="D69" s="184" t="s">
        <v>12</v>
      </c>
      <c r="E69" s="178" t="s">
        <v>2</v>
      </c>
      <c r="F69" s="178"/>
      <c r="G69" s="178" t="s">
        <v>127</v>
      </c>
      <c r="H69" s="178"/>
      <c r="I69" s="178"/>
      <c r="J69" s="178"/>
      <c r="K69" s="178"/>
      <c r="L69" s="178"/>
      <c r="M69" s="178"/>
      <c r="N69" s="178"/>
      <c r="O69" s="178" t="s">
        <v>7</v>
      </c>
      <c r="P69" s="178"/>
      <c r="Q69" s="179" t="s">
        <v>68</v>
      </c>
    </row>
    <row r="70" spans="1:17" s="3" customFormat="1" ht="31.5" customHeight="1" x14ac:dyDescent="0.25">
      <c r="A70" s="178"/>
      <c r="B70" s="178"/>
      <c r="C70" s="183"/>
      <c r="D70" s="185"/>
      <c r="E70" s="43" t="s">
        <v>3</v>
      </c>
      <c r="F70" s="43" t="s">
        <v>4</v>
      </c>
      <c r="G70" s="43" t="s">
        <v>3</v>
      </c>
      <c r="H70" s="43" t="s">
        <v>4</v>
      </c>
      <c r="I70" s="43" t="s">
        <v>3</v>
      </c>
      <c r="J70" s="43" t="s">
        <v>4</v>
      </c>
      <c r="K70" s="43" t="s">
        <v>3</v>
      </c>
      <c r="L70" s="43" t="s">
        <v>4</v>
      </c>
      <c r="M70" s="43" t="s">
        <v>3</v>
      </c>
      <c r="N70" s="43" t="s">
        <v>4</v>
      </c>
      <c r="O70" s="43" t="s">
        <v>3</v>
      </c>
      <c r="P70" s="43" t="s">
        <v>4</v>
      </c>
      <c r="Q70" s="180"/>
    </row>
    <row r="71" spans="1:17" ht="24" customHeight="1" x14ac:dyDescent="0.25">
      <c r="A71" s="2">
        <v>20548383014</v>
      </c>
      <c r="B71" s="139" t="s">
        <v>19</v>
      </c>
      <c r="C71" s="140"/>
      <c r="D71" s="16"/>
      <c r="E71" s="78">
        <v>15340</v>
      </c>
      <c r="F71" s="79">
        <v>0</v>
      </c>
      <c r="G71" s="17"/>
      <c r="H71" s="18"/>
      <c r="I71" s="17"/>
      <c r="J71" s="18"/>
      <c r="K71" s="17"/>
      <c r="L71" s="18"/>
      <c r="M71" s="17"/>
      <c r="N71" s="18"/>
      <c r="O71" s="17">
        <f t="shared" ref="O71:O82" si="11">+G71+I71+K71+M71</f>
        <v>0</v>
      </c>
      <c r="P71" s="26">
        <f t="shared" ref="P71:P82" si="12">+H71+J71+L71+N71</f>
        <v>0</v>
      </c>
      <c r="Q71" s="73" t="s">
        <v>94</v>
      </c>
    </row>
    <row r="72" spans="1:17" ht="18" customHeight="1" x14ac:dyDescent="0.25">
      <c r="A72" s="2">
        <v>20513958839</v>
      </c>
      <c r="B72" s="139" t="s">
        <v>20</v>
      </c>
      <c r="C72" s="140"/>
      <c r="D72" s="16"/>
      <c r="E72" s="78"/>
      <c r="F72" s="79"/>
      <c r="G72" s="17"/>
      <c r="H72" s="18"/>
      <c r="I72" s="17"/>
      <c r="J72" s="18"/>
      <c r="K72" s="17"/>
      <c r="L72" s="18"/>
      <c r="M72" s="17"/>
      <c r="N72" s="18"/>
      <c r="O72" s="17">
        <f t="shared" si="11"/>
        <v>0</v>
      </c>
      <c r="P72" s="26">
        <f t="shared" si="12"/>
        <v>0</v>
      </c>
      <c r="Q72" s="181" t="s">
        <v>84</v>
      </c>
    </row>
    <row r="73" spans="1:17" ht="18" customHeight="1" x14ac:dyDescent="0.25">
      <c r="A73" s="2"/>
      <c r="B73" s="163" t="s">
        <v>41</v>
      </c>
      <c r="C73" s="164"/>
      <c r="D73" s="16"/>
      <c r="E73" s="78">
        <v>16800</v>
      </c>
      <c r="F73" s="79"/>
      <c r="G73" s="17"/>
      <c r="H73" s="18"/>
      <c r="I73" s="17"/>
      <c r="J73" s="18"/>
      <c r="K73" s="17"/>
      <c r="L73" s="18"/>
      <c r="M73" s="17"/>
      <c r="N73" s="18"/>
      <c r="O73" s="17">
        <f t="shared" si="11"/>
        <v>0</v>
      </c>
      <c r="P73" s="26">
        <f t="shared" si="12"/>
        <v>0</v>
      </c>
      <c r="Q73" s="182"/>
    </row>
    <row r="74" spans="1:17" ht="18" customHeight="1" x14ac:dyDescent="0.25">
      <c r="A74" s="2"/>
      <c r="B74" s="141"/>
      <c r="C74" s="142"/>
      <c r="D74" s="16"/>
      <c r="E74" s="78"/>
      <c r="F74" s="79"/>
      <c r="G74" s="17"/>
      <c r="H74" s="18"/>
      <c r="I74" s="17"/>
      <c r="J74" s="18"/>
      <c r="K74" s="17"/>
      <c r="L74" s="18"/>
      <c r="M74" s="17"/>
      <c r="N74" s="18"/>
      <c r="O74" s="17">
        <f t="shared" si="11"/>
        <v>0</v>
      </c>
      <c r="P74" s="26">
        <f t="shared" si="12"/>
        <v>0</v>
      </c>
      <c r="Q74" s="69"/>
    </row>
    <row r="75" spans="1:17" ht="18" customHeight="1" x14ac:dyDescent="0.25">
      <c r="A75" s="2">
        <v>10093717223</v>
      </c>
      <c r="B75" s="139" t="s">
        <v>111</v>
      </c>
      <c r="C75" s="140"/>
      <c r="D75" s="16"/>
      <c r="E75" s="78"/>
      <c r="F75" s="79">
        <v>11800</v>
      </c>
      <c r="G75" s="17"/>
      <c r="H75" s="18"/>
      <c r="I75" s="17"/>
      <c r="J75" s="18"/>
      <c r="K75" s="17"/>
      <c r="L75" s="18"/>
      <c r="M75" s="17"/>
      <c r="N75" s="18"/>
      <c r="O75" s="17">
        <f t="shared" si="11"/>
        <v>0</v>
      </c>
      <c r="P75" s="26">
        <f t="shared" si="12"/>
        <v>0</v>
      </c>
      <c r="Q75" s="69" t="s">
        <v>112</v>
      </c>
    </row>
    <row r="76" spans="1:17" ht="18" customHeight="1" x14ac:dyDescent="0.25">
      <c r="A76" s="2"/>
      <c r="B76" s="141"/>
      <c r="C76" s="142"/>
      <c r="D76" s="16"/>
      <c r="E76" s="78"/>
      <c r="F76" s="79"/>
      <c r="G76" s="17"/>
      <c r="H76" s="18"/>
      <c r="I76" s="17"/>
      <c r="J76" s="18"/>
      <c r="K76" s="17"/>
      <c r="L76" s="18"/>
      <c r="M76" s="17"/>
      <c r="N76" s="18"/>
      <c r="O76" s="17">
        <f t="shared" si="11"/>
        <v>0</v>
      </c>
      <c r="P76" s="26">
        <f t="shared" si="12"/>
        <v>0</v>
      </c>
      <c r="Q76" s="69"/>
    </row>
    <row r="77" spans="1:17" ht="17.100000000000001" customHeight="1" x14ac:dyDescent="0.25">
      <c r="A77" s="2"/>
      <c r="B77" s="141"/>
      <c r="C77" s="142"/>
      <c r="D77" s="16"/>
      <c r="E77" s="78"/>
      <c r="F77" s="79"/>
      <c r="G77" s="17"/>
      <c r="H77" s="18"/>
      <c r="I77" s="17"/>
      <c r="J77" s="18"/>
      <c r="K77" s="17"/>
      <c r="L77" s="18"/>
      <c r="M77" s="17"/>
      <c r="N77" s="18"/>
      <c r="O77" s="17">
        <f t="shared" si="11"/>
        <v>0</v>
      </c>
      <c r="P77" s="26">
        <f t="shared" si="12"/>
        <v>0</v>
      </c>
      <c r="Q77" s="69"/>
    </row>
    <row r="78" spans="1:17" ht="17.100000000000001" customHeight="1" x14ac:dyDescent="0.25">
      <c r="A78" s="2"/>
      <c r="B78" s="141"/>
      <c r="C78" s="142"/>
      <c r="D78" s="16"/>
      <c r="E78" s="78"/>
      <c r="F78" s="79"/>
      <c r="G78" s="17"/>
      <c r="H78" s="18"/>
      <c r="I78" s="17"/>
      <c r="J78" s="18"/>
      <c r="K78" s="17"/>
      <c r="L78" s="18"/>
      <c r="M78" s="17"/>
      <c r="N78" s="18"/>
      <c r="O78" s="17">
        <f t="shared" si="11"/>
        <v>0</v>
      </c>
      <c r="P78" s="26">
        <f t="shared" si="12"/>
        <v>0</v>
      </c>
      <c r="Q78" s="69"/>
    </row>
    <row r="79" spans="1:17" ht="17.100000000000001" customHeight="1" x14ac:dyDescent="0.25">
      <c r="A79" s="2"/>
      <c r="B79" s="141"/>
      <c r="C79" s="142"/>
      <c r="D79" s="16"/>
      <c r="E79" s="78"/>
      <c r="F79" s="79"/>
      <c r="G79" s="17"/>
      <c r="H79" s="18"/>
      <c r="I79" s="17"/>
      <c r="J79" s="18"/>
      <c r="K79" s="17"/>
      <c r="L79" s="18"/>
      <c r="M79" s="17"/>
      <c r="N79" s="18"/>
      <c r="O79" s="17">
        <f t="shared" si="11"/>
        <v>0</v>
      </c>
      <c r="P79" s="26">
        <f t="shared" si="12"/>
        <v>0</v>
      </c>
      <c r="Q79" s="69"/>
    </row>
    <row r="80" spans="1:17" ht="17.100000000000001" customHeight="1" x14ac:dyDescent="0.25">
      <c r="A80" s="2"/>
      <c r="B80" s="141"/>
      <c r="C80" s="142"/>
      <c r="D80" s="16"/>
      <c r="E80" s="78"/>
      <c r="F80" s="79"/>
      <c r="G80" s="17"/>
      <c r="H80" s="18"/>
      <c r="I80" s="17"/>
      <c r="J80" s="18"/>
      <c r="K80" s="17"/>
      <c r="L80" s="18"/>
      <c r="M80" s="17"/>
      <c r="N80" s="18"/>
      <c r="O80" s="17">
        <f t="shared" si="11"/>
        <v>0</v>
      </c>
      <c r="P80" s="26">
        <f t="shared" si="12"/>
        <v>0</v>
      </c>
      <c r="Q80" s="69"/>
    </row>
    <row r="81" spans="1:17" ht="17.100000000000001" customHeight="1" x14ac:dyDescent="0.25">
      <c r="A81" s="2"/>
      <c r="B81" s="141"/>
      <c r="C81" s="142"/>
      <c r="D81" s="16"/>
      <c r="E81" s="78"/>
      <c r="F81" s="79"/>
      <c r="G81" s="17"/>
      <c r="H81" s="18"/>
      <c r="I81" s="17"/>
      <c r="J81" s="18"/>
      <c r="K81" s="17"/>
      <c r="L81" s="18"/>
      <c r="M81" s="17"/>
      <c r="N81" s="18"/>
      <c r="O81" s="17">
        <f t="shared" si="11"/>
        <v>0</v>
      </c>
      <c r="P81" s="26">
        <f t="shared" si="12"/>
        <v>0</v>
      </c>
      <c r="Q81" s="27"/>
    </row>
    <row r="82" spans="1:17" ht="17.100000000000001" customHeight="1" thickBot="1" x14ac:dyDescent="0.3">
      <c r="A82" s="2"/>
      <c r="B82" s="141"/>
      <c r="C82" s="142"/>
      <c r="D82" s="16"/>
      <c r="E82" s="80"/>
      <c r="F82" s="81"/>
      <c r="G82" s="57"/>
      <c r="H82" s="58"/>
      <c r="I82" s="57"/>
      <c r="J82" s="58"/>
      <c r="K82" s="57"/>
      <c r="L82" s="58"/>
      <c r="M82" s="57"/>
      <c r="N82" s="58"/>
      <c r="O82" s="57">
        <f t="shared" si="11"/>
        <v>0</v>
      </c>
      <c r="P82" s="58">
        <f t="shared" si="12"/>
        <v>0</v>
      </c>
      <c r="Q82" s="27"/>
    </row>
    <row r="83" spans="1:17" ht="21" customHeight="1" thickBot="1" x14ac:dyDescent="0.3">
      <c r="A83" s="2"/>
      <c r="B83" s="171" t="s">
        <v>23</v>
      </c>
      <c r="C83" s="172"/>
      <c r="D83" s="21" t="s">
        <v>23</v>
      </c>
      <c r="E83" s="82">
        <f>SUM(E71:E82)</f>
        <v>32140</v>
      </c>
      <c r="F83" s="83">
        <f>SUM(F71:F82)</f>
        <v>11800</v>
      </c>
      <c r="G83" s="53">
        <f t="shared" ref="G83:P83" si="13">SUM(G71:G82)</f>
        <v>0</v>
      </c>
      <c r="H83" s="54">
        <f t="shared" si="13"/>
        <v>0</v>
      </c>
      <c r="I83" s="53">
        <f t="shared" si="13"/>
        <v>0</v>
      </c>
      <c r="J83" s="54">
        <f t="shared" si="13"/>
        <v>0</v>
      </c>
      <c r="K83" s="53">
        <f t="shared" si="13"/>
        <v>0</v>
      </c>
      <c r="L83" s="54">
        <f t="shared" si="13"/>
        <v>0</v>
      </c>
      <c r="M83" s="53">
        <f t="shared" si="13"/>
        <v>0</v>
      </c>
      <c r="N83" s="54">
        <f t="shared" si="13"/>
        <v>0</v>
      </c>
      <c r="O83" s="53">
        <f t="shared" si="13"/>
        <v>0</v>
      </c>
      <c r="P83" s="54">
        <f t="shared" si="13"/>
        <v>0</v>
      </c>
      <c r="Q83" s="1"/>
    </row>
    <row r="84" spans="1:17" ht="17.100000000000001" customHeight="1" thickTop="1" x14ac:dyDescent="0.25">
      <c r="A84" s="12"/>
      <c r="Q84" s="1"/>
    </row>
    <row r="85" spans="1:17" ht="17.100000000000001" customHeight="1" x14ac:dyDescent="0.35">
      <c r="A85" s="11" t="s">
        <v>10</v>
      </c>
      <c r="Q85" s="1"/>
    </row>
    <row r="86" spans="1:17" ht="27.75" customHeight="1" x14ac:dyDescent="0.25">
      <c r="A86" s="175" t="s">
        <v>8</v>
      </c>
      <c r="B86" s="175" t="s">
        <v>9</v>
      </c>
      <c r="C86" s="175"/>
      <c r="D86" s="149" t="s">
        <v>12</v>
      </c>
      <c r="E86" s="175" t="s">
        <v>2</v>
      </c>
      <c r="F86" s="175"/>
      <c r="G86" s="175" t="s">
        <v>127</v>
      </c>
      <c r="H86" s="175"/>
      <c r="I86" s="175"/>
      <c r="J86" s="175"/>
      <c r="K86" s="175"/>
      <c r="L86" s="175"/>
      <c r="M86" s="175"/>
      <c r="N86" s="175"/>
      <c r="O86" s="175" t="s">
        <v>7</v>
      </c>
      <c r="P86" s="175"/>
      <c r="Q86" s="149" t="s">
        <v>68</v>
      </c>
    </row>
    <row r="87" spans="1:17" ht="17.100000000000001" customHeight="1" x14ac:dyDescent="0.25">
      <c r="A87" s="175"/>
      <c r="B87" s="175"/>
      <c r="C87" s="176"/>
      <c r="D87" s="177"/>
      <c r="E87" s="7" t="s">
        <v>3</v>
      </c>
      <c r="F87" s="7" t="s">
        <v>4</v>
      </c>
      <c r="G87" s="7" t="s">
        <v>3</v>
      </c>
      <c r="H87" s="7" t="s">
        <v>4</v>
      </c>
      <c r="I87" s="7" t="s">
        <v>3</v>
      </c>
      <c r="J87" s="7" t="s">
        <v>4</v>
      </c>
      <c r="K87" s="7" t="s">
        <v>3</v>
      </c>
      <c r="L87" s="7" t="s">
        <v>4</v>
      </c>
      <c r="M87" s="7" t="s">
        <v>3</v>
      </c>
      <c r="N87" s="7" t="s">
        <v>4</v>
      </c>
      <c r="O87" s="7" t="s">
        <v>3</v>
      </c>
      <c r="P87" s="7" t="s">
        <v>4</v>
      </c>
      <c r="Q87" s="150"/>
    </row>
    <row r="88" spans="1:17" ht="17.100000000000001" customHeight="1" x14ac:dyDescent="0.25">
      <c r="A88" s="2">
        <v>20602185495</v>
      </c>
      <c r="B88" s="159" t="s">
        <v>14</v>
      </c>
      <c r="C88" s="160"/>
      <c r="D88" s="16"/>
      <c r="E88" s="84">
        <v>0</v>
      </c>
      <c r="F88" s="85">
        <v>0</v>
      </c>
      <c r="G88" s="17"/>
      <c r="H88" s="18"/>
      <c r="I88" s="17"/>
      <c r="J88" s="18"/>
      <c r="K88" s="17"/>
      <c r="L88" s="18"/>
      <c r="M88" s="17"/>
      <c r="N88" s="18"/>
      <c r="O88" s="17">
        <f t="shared" ref="O88:O112" si="14">+G88+I88+K88+M88</f>
        <v>0</v>
      </c>
      <c r="P88" s="26">
        <f t="shared" ref="P88:P112" si="15">+H88+J88+L88+N88</f>
        <v>0</v>
      </c>
      <c r="Q88" s="27"/>
    </row>
    <row r="89" spans="1:17" ht="17.100000000000001" customHeight="1" x14ac:dyDescent="0.25">
      <c r="A89" s="3"/>
      <c r="B89" s="163" t="s">
        <v>42</v>
      </c>
      <c r="C89" s="164"/>
      <c r="D89" s="16"/>
      <c r="E89" s="84"/>
      <c r="F89" s="85"/>
      <c r="G89" s="17"/>
      <c r="H89" s="18"/>
      <c r="I89" s="17"/>
      <c r="J89" s="18"/>
      <c r="K89" s="17"/>
      <c r="L89" s="18"/>
      <c r="M89" s="17"/>
      <c r="N89" s="18"/>
      <c r="O89" s="17">
        <f t="shared" si="14"/>
        <v>0</v>
      </c>
      <c r="P89" s="26">
        <f t="shared" si="15"/>
        <v>0</v>
      </c>
      <c r="Q89" s="69" t="s">
        <v>92</v>
      </c>
    </row>
    <row r="90" spans="1:17" ht="17.100000000000001" customHeight="1" x14ac:dyDescent="0.25">
      <c r="A90" s="2"/>
      <c r="B90" s="139" t="s">
        <v>43</v>
      </c>
      <c r="C90" s="140"/>
      <c r="D90" s="16"/>
      <c r="E90" s="84">
        <v>0</v>
      </c>
      <c r="F90" s="85">
        <v>62540</v>
      </c>
      <c r="G90" s="17"/>
      <c r="H90" s="18"/>
      <c r="I90" s="17"/>
      <c r="J90" s="18"/>
      <c r="K90" s="17"/>
      <c r="L90" s="18"/>
      <c r="M90" s="17"/>
      <c r="N90" s="18"/>
      <c r="O90" s="17">
        <f t="shared" si="14"/>
        <v>0</v>
      </c>
      <c r="P90" s="26">
        <f t="shared" si="15"/>
        <v>0</v>
      </c>
      <c r="Q90" s="69" t="s">
        <v>93</v>
      </c>
    </row>
    <row r="91" spans="1:17" ht="17.100000000000001" customHeight="1" x14ac:dyDescent="0.25">
      <c r="A91" s="2"/>
      <c r="B91" s="141"/>
      <c r="C91" s="142"/>
      <c r="D91" s="16"/>
      <c r="E91" s="84"/>
      <c r="F91" s="85"/>
      <c r="G91" s="17"/>
      <c r="H91" s="18"/>
      <c r="I91" s="17"/>
      <c r="J91" s="18"/>
      <c r="K91" s="17"/>
      <c r="L91" s="18"/>
      <c r="M91" s="17"/>
      <c r="N91" s="18"/>
      <c r="O91" s="17">
        <f t="shared" si="14"/>
        <v>0</v>
      </c>
      <c r="P91" s="26">
        <f t="shared" si="15"/>
        <v>0</v>
      </c>
      <c r="Q91" s="69"/>
    </row>
    <row r="92" spans="1:17" ht="17.100000000000001" customHeight="1" x14ac:dyDescent="0.25">
      <c r="A92" s="3">
        <v>20550877253</v>
      </c>
      <c r="B92" s="159" t="s">
        <v>13</v>
      </c>
      <c r="C92" s="160"/>
      <c r="D92" s="16"/>
      <c r="E92" s="84"/>
      <c r="F92" s="85"/>
      <c r="G92" s="17"/>
      <c r="H92" s="18"/>
      <c r="I92" s="17"/>
      <c r="J92" s="18"/>
      <c r="K92" s="17"/>
      <c r="L92" s="18"/>
      <c r="M92" s="17"/>
      <c r="N92" s="18"/>
      <c r="O92" s="17">
        <f t="shared" si="14"/>
        <v>0</v>
      </c>
      <c r="P92" s="26">
        <f t="shared" si="15"/>
        <v>0</v>
      </c>
      <c r="Q92" s="69"/>
    </row>
    <row r="93" spans="1:17" ht="17.100000000000001" customHeight="1" x14ac:dyDescent="0.25">
      <c r="A93" s="2"/>
      <c r="B93" s="161" t="s">
        <v>44</v>
      </c>
      <c r="C93" s="162"/>
      <c r="D93" s="16"/>
      <c r="E93" s="84"/>
      <c r="F93" s="85"/>
      <c r="G93" s="17"/>
      <c r="H93" s="18"/>
      <c r="I93" s="17"/>
      <c r="J93" s="18"/>
      <c r="K93" s="17"/>
      <c r="L93" s="18"/>
      <c r="M93" s="17"/>
      <c r="N93" s="18"/>
      <c r="O93" s="17">
        <f t="shared" si="14"/>
        <v>0</v>
      </c>
      <c r="P93" s="26">
        <f t="shared" si="15"/>
        <v>0</v>
      </c>
      <c r="Q93" s="69"/>
    </row>
    <row r="94" spans="1:17" ht="17.100000000000001" customHeight="1" x14ac:dyDescent="0.25">
      <c r="A94" s="2"/>
      <c r="B94" s="139" t="s">
        <v>45</v>
      </c>
      <c r="C94" s="140"/>
      <c r="D94" s="16"/>
      <c r="E94" s="84">
        <v>19116</v>
      </c>
      <c r="F94" s="85"/>
      <c r="G94" s="17">
        <v>0</v>
      </c>
      <c r="H94" s="18"/>
      <c r="I94" s="17"/>
      <c r="J94" s="18"/>
      <c r="K94" s="17"/>
      <c r="L94" s="18"/>
      <c r="M94" s="17"/>
      <c r="N94" s="18"/>
      <c r="O94" s="17">
        <f t="shared" si="14"/>
        <v>0</v>
      </c>
      <c r="P94" s="26">
        <f t="shared" si="15"/>
        <v>0</v>
      </c>
      <c r="Q94" s="173" t="s">
        <v>85</v>
      </c>
    </row>
    <row r="95" spans="1:17" ht="17.100000000000001" customHeight="1" x14ac:dyDescent="0.25">
      <c r="A95" s="2"/>
      <c r="B95" s="139" t="s">
        <v>46</v>
      </c>
      <c r="C95" s="140"/>
      <c r="D95" s="16"/>
      <c r="E95" s="84">
        <v>9440</v>
      </c>
      <c r="F95" s="85"/>
      <c r="G95" s="17">
        <v>0</v>
      </c>
      <c r="H95" s="18"/>
      <c r="I95" s="17"/>
      <c r="J95" s="18"/>
      <c r="K95" s="17"/>
      <c r="L95" s="18"/>
      <c r="M95" s="17"/>
      <c r="N95" s="18"/>
      <c r="O95" s="17">
        <f t="shared" si="14"/>
        <v>0</v>
      </c>
      <c r="P95" s="26">
        <f t="shared" si="15"/>
        <v>0</v>
      </c>
      <c r="Q95" s="174"/>
    </row>
    <row r="96" spans="1:17" ht="17.100000000000001" customHeight="1" x14ac:dyDescent="0.25">
      <c r="A96" s="2"/>
      <c r="B96" s="161" t="s">
        <v>47</v>
      </c>
      <c r="C96" s="162"/>
      <c r="D96" s="16"/>
      <c r="E96" s="84"/>
      <c r="F96" s="85"/>
      <c r="G96" s="17"/>
      <c r="H96" s="18"/>
      <c r="I96" s="17"/>
      <c r="J96" s="18"/>
      <c r="K96" s="17"/>
      <c r="L96" s="18"/>
      <c r="M96" s="17"/>
      <c r="N96" s="18"/>
      <c r="O96" s="17">
        <f t="shared" si="14"/>
        <v>0</v>
      </c>
      <c r="P96" s="26">
        <f t="shared" si="15"/>
        <v>0</v>
      </c>
      <c r="Q96" s="69" t="s">
        <v>86</v>
      </c>
    </row>
    <row r="97" spans="1:17" ht="17.100000000000001" customHeight="1" x14ac:dyDescent="0.25">
      <c r="A97" s="2"/>
      <c r="B97" s="139" t="s">
        <v>48</v>
      </c>
      <c r="C97" s="140"/>
      <c r="D97" s="16"/>
      <c r="E97" s="84">
        <v>4484</v>
      </c>
      <c r="F97" s="85"/>
      <c r="G97" s="17"/>
      <c r="H97" s="18"/>
      <c r="I97" s="17"/>
      <c r="J97" s="18"/>
      <c r="K97" s="17"/>
      <c r="L97" s="18"/>
      <c r="M97" s="17"/>
      <c r="N97" s="18"/>
      <c r="O97" s="17">
        <f t="shared" si="14"/>
        <v>0</v>
      </c>
      <c r="P97" s="26">
        <f t="shared" si="15"/>
        <v>0</v>
      </c>
      <c r="Q97" s="69"/>
    </row>
    <row r="98" spans="1:17" ht="17.100000000000001" customHeight="1" x14ac:dyDescent="0.25">
      <c r="A98" s="2"/>
      <c r="B98" s="141"/>
      <c r="C98" s="142"/>
      <c r="D98" s="16"/>
      <c r="E98" s="84"/>
      <c r="F98" s="85"/>
      <c r="G98" s="17"/>
      <c r="H98" s="18"/>
      <c r="I98" s="17"/>
      <c r="J98" s="18"/>
      <c r="K98" s="17"/>
      <c r="L98" s="18"/>
      <c r="M98" s="17"/>
      <c r="N98" s="18"/>
      <c r="O98" s="17">
        <f t="shared" si="14"/>
        <v>0</v>
      </c>
      <c r="P98" s="26">
        <f t="shared" si="15"/>
        <v>0</v>
      </c>
      <c r="Q98" s="69"/>
    </row>
    <row r="99" spans="1:17" ht="17.100000000000001" customHeight="1" x14ac:dyDescent="0.25">
      <c r="A99" s="2">
        <v>10087769327</v>
      </c>
      <c r="B99" s="137" t="s">
        <v>53</v>
      </c>
      <c r="C99" s="138"/>
      <c r="D99" s="16"/>
      <c r="E99" s="84"/>
      <c r="F99" s="85"/>
      <c r="G99" s="17"/>
      <c r="H99" s="18"/>
      <c r="I99" s="17"/>
      <c r="J99" s="18"/>
      <c r="K99" s="17"/>
      <c r="L99" s="18"/>
      <c r="M99" s="17"/>
      <c r="N99" s="18"/>
      <c r="O99" s="17">
        <f t="shared" si="14"/>
        <v>0</v>
      </c>
      <c r="P99" s="26">
        <f t="shared" si="15"/>
        <v>0</v>
      </c>
      <c r="Q99" s="69"/>
    </row>
    <row r="100" spans="1:17" ht="17.100000000000001" customHeight="1" x14ac:dyDescent="0.25">
      <c r="A100" s="2"/>
      <c r="B100" s="139" t="s">
        <v>56</v>
      </c>
      <c r="C100" s="140"/>
      <c r="D100" s="16"/>
      <c r="E100" s="84"/>
      <c r="F100" s="85">
        <v>6800</v>
      </c>
      <c r="G100" s="17"/>
      <c r="H100" s="18"/>
      <c r="I100" s="17"/>
      <c r="J100" s="18"/>
      <c r="K100" s="17"/>
      <c r="L100" s="18"/>
      <c r="M100" s="17"/>
      <c r="N100" s="18"/>
      <c r="O100" s="17">
        <f t="shared" si="14"/>
        <v>0</v>
      </c>
      <c r="P100" s="26">
        <f t="shared" si="15"/>
        <v>0</v>
      </c>
      <c r="Q100" s="70" t="s">
        <v>87</v>
      </c>
    </row>
    <row r="101" spans="1:17" ht="17.100000000000001" customHeight="1" x14ac:dyDescent="0.25">
      <c r="A101" s="2"/>
      <c r="B101" s="141"/>
      <c r="C101" s="142"/>
      <c r="D101" s="16"/>
      <c r="E101" s="84"/>
      <c r="F101" s="85"/>
      <c r="G101" s="17"/>
      <c r="H101" s="18"/>
      <c r="I101" s="17"/>
      <c r="J101" s="18"/>
      <c r="K101" s="17"/>
      <c r="L101" s="18"/>
      <c r="M101" s="17"/>
      <c r="N101" s="18"/>
      <c r="O101" s="17">
        <f t="shared" si="14"/>
        <v>0</v>
      </c>
      <c r="P101" s="26">
        <f t="shared" si="15"/>
        <v>0</v>
      </c>
      <c r="Q101" s="71"/>
    </row>
    <row r="102" spans="1:17" ht="17.100000000000001" customHeight="1" x14ac:dyDescent="0.25">
      <c r="A102" s="2">
        <v>20478019310</v>
      </c>
      <c r="B102" s="137" t="s">
        <v>54</v>
      </c>
      <c r="C102" s="138"/>
      <c r="D102" s="16"/>
      <c r="E102" s="84"/>
      <c r="F102" s="85"/>
      <c r="G102" s="17"/>
      <c r="H102" s="18"/>
      <c r="I102" s="17"/>
      <c r="J102" s="18"/>
      <c r="K102" s="17"/>
      <c r="L102" s="18"/>
      <c r="M102" s="17"/>
      <c r="N102" s="18"/>
      <c r="O102" s="17">
        <f t="shared" si="14"/>
        <v>0</v>
      </c>
      <c r="P102" s="26">
        <f t="shared" si="15"/>
        <v>0</v>
      </c>
      <c r="Q102" s="69"/>
    </row>
    <row r="103" spans="1:17" ht="17.100000000000001" customHeight="1" x14ac:dyDescent="0.25">
      <c r="A103" s="2"/>
      <c r="B103" s="139" t="s">
        <v>55</v>
      </c>
      <c r="C103" s="140"/>
      <c r="D103" s="16"/>
      <c r="E103" s="84">
        <v>2360</v>
      </c>
      <c r="F103" s="85"/>
      <c r="G103" s="17"/>
      <c r="H103" s="18"/>
      <c r="I103" s="17"/>
      <c r="J103" s="18"/>
      <c r="K103" s="17"/>
      <c r="L103" s="18"/>
      <c r="M103" s="17"/>
      <c r="N103" s="18"/>
      <c r="O103" s="17">
        <f t="shared" si="14"/>
        <v>0</v>
      </c>
      <c r="P103" s="26">
        <f t="shared" si="15"/>
        <v>0</v>
      </c>
      <c r="Q103" s="72" t="s">
        <v>88</v>
      </c>
    </row>
    <row r="104" spans="1:17" ht="17.100000000000001" customHeight="1" x14ac:dyDescent="0.25">
      <c r="A104" s="2"/>
      <c r="B104" s="141"/>
      <c r="C104" s="142"/>
      <c r="D104" s="16"/>
      <c r="E104" s="84"/>
      <c r="F104" s="85"/>
      <c r="G104" s="17"/>
      <c r="H104" s="18"/>
      <c r="I104" s="17"/>
      <c r="J104" s="18"/>
      <c r="K104" s="17"/>
      <c r="L104" s="18"/>
      <c r="M104" s="17"/>
      <c r="N104" s="18"/>
      <c r="O104" s="17">
        <f t="shared" si="14"/>
        <v>0</v>
      </c>
      <c r="P104" s="26">
        <f t="shared" si="15"/>
        <v>0</v>
      </c>
      <c r="Q104" s="69"/>
    </row>
    <row r="105" spans="1:17" ht="17.100000000000001" customHeight="1" x14ac:dyDescent="0.25">
      <c r="A105" s="2">
        <v>20601091837</v>
      </c>
      <c r="B105" s="137" t="s">
        <v>59</v>
      </c>
      <c r="C105" s="138"/>
      <c r="D105" s="16"/>
      <c r="E105" s="84"/>
      <c r="F105" s="85"/>
      <c r="G105" s="17"/>
      <c r="H105" s="18"/>
      <c r="I105" s="17"/>
      <c r="J105" s="18"/>
      <c r="K105" s="17"/>
      <c r="L105" s="18"/>
      <c r="M105" s="17"/>
      <c r="N105" s="18"/>
      <c r="O105" s="17">
        <f t="shared" si="14"/>
        <v>0</v>
      </c>
      <c r="P105" s="26">
        <f t="shared" si="15"/>
        <v>0</v>
      </c>
      <c r="Q105" s="69"/>
    </row>
    <row r="106" spans="1:17" ht="17.100000000000001" customHeight="1" x14ac:dyDescent="0.25">
      <c r="A106" s="2"/>
      <c r="B106" s="139" t="s">
        <v>60</v>
      </c>
      <c r="C106" s="140"/>
      <c r="D106" s="16"/>
      <c r="E106" s="84"/>
      <c r="F106" s="85">
        <v>5900</v>
      </c>
      <c r="G106" s="17"/>
      <c r="H106" s="18"/>
      <c r="I106" s="17"/>
      <c r="J106" s="18"/>
      <c r="K106" s="17"/>
      <c r="L106" s="18"/>
      <c r="M106" s="17"/>
      <c r="N106" s="18"/>
      <c r="O106" s="17">
        <f t="shared" si="14"/>
        <v>0</v>
      </c>
      <c r="P106" s="26">
        <f t="shared" si="15"/>
        <v>0</v>
      </c>
      <c r="Q106" s="70" t="s">
        <v>89</v>
      </c>
    </row>
    <row r="107" spans="1:17" ht="17.100000000000001" customHeight="1" x14ac:dyDescent="0.25">
      <c r="A107" s="2"/>
      <c r="B107" s="141"/>
      <c r="C107" s="142"/>
      <c r="D107" s="16"/>
      <c r="E107" s="84"/>
      <c r="F107" s="85"/>
      <c r="G107" s="17"/>
      <c r="H107" s="18"/>
      <c r="I107" s="17"/>
      <c r="J107" s="18"/>
      <c r="K107" s="17"/>
      <c r="L107" s="18"/>
      <c r="M107" s="17"/>
      <c r="N107" s="18"/>
      <c r="O107" s="17">
        <f t="shared" si="14"/>
        <v>0</v>
      </c>
      <c r="P107" s="26">
        <f t="shared" si="15"/>
        <v>0</v>
      </c>
      <c r="Q107" s="69"/>
    </row>
    <row r="108" spans="1:17" ht="17.100000000000001" customHeight="1" x14ac:dyDescent="0.25">
      <c r="A108" s="2">
        <v>20604088867</v>
      </c>
      <c r="B108" s="137" t="s">
        <v>57</v>
      </c>
      <c r="C108" s="138"/>
      <c r="D108" s="16"/>
      <c r="E108" s="84"/>
      <c r="F108" s="85"/>
      <c r="G108" s="17"/>
      <c r="H108" s="18"/>
      <c r="I108" s="17"/>
      <c r="J108" s="18"/>
      <c r="K108" s="17"/>
      <c r="L108" s="18"/>
      <c r="M108" s="17"/>
      <c r="N108" s="18"/>
      <c r="O108" s="17">
        <f t="shared" si="14"/>
        <v>0</v>
      </c>
      <c r="P108" s="26">
        <f t="shared" si="15"/>
        <v>0</v>
      </c>
      <c r="Q108" s="69"/>
    </row>
    <row r="109" spans="1:17" ht="17.100000000000001" customHeight="1" x14ac:dyDescent="0.25">
      <c r="A109" s="2"/>
      <c r="B109" s="139" t="s">
        <v>58</v>
      </c>
      <c r="C109" s="140"/>
      <c r="D109" s="16"/>
      <c r="E109" s="84"/>
      <c r="F109" s="85">
        <v>5310</v>
      </c>
      <c r="G109" s="17"/>
      <c r="H109" s="18"/>
      <c r="I109" s="17"/>
      <c r="J109" s="18"/>
      <c r="K109" s="17"/>
      <c r="L109" s="18"/>
      <c r="M109" s="17"/>
      <c r="N109" s="18"/>
      <c r="O109" s="17">
        <f t="shared" si="14"/>
        <v>0</v>
      </c>
      <c r="P109" s="26">
        <f t="shared" si="15"/>
        <v>0</v>
      </c>
      <c r="Q109" s="69" t="s">
        <v>90</v>
      </c>
    </row>
    <row r="110" spans="1:17" ht="17.100000000000001" customHeight="1" x14ac:dyDescent="0.25">
      <c r="A110" s="2"/>
      <c r="B110" s="141"/>
      <c r="C110" s="142"/>
      <c r="D110" s="16"/>
      <c r="E110" s="84"/>
      <c r="F110" s="85"/>
      <c r="G110" s="17"/>
      <c r="H110" s="18"/>
      <c r="I110" s="17"/>
      <c r="J110" s="18"/>
      <c r="K110" s="17"/>
      <c r="L110" s="18"/>
      <c r="M110" s="17"/>
      <c r="N110" s="18"/>
      <c r="O110" s="17">
        <f t="shared" si="14"/>
        <v>0</v>
      </c>
      <c r="P110" s="26">
        <f t="shared" si="15"/>
        <v>0</v>
      </c>
      <c r="Q110" s="69" t="s">
        <v>91</v>
      </c>
    </row>
    <row r="111" spans="1:17" ht="17.100000000000001" customHeight="1" x14ac:dyDescent="0.25">
      <c r="A111" s="2"/>
      <c r="B111" s="141"/>
      <c r="C111" s="142"/>
      <c r="D111" s="16"/>
      <c r="E111" s="84"/>
      <c r="F111" s="85"/>
      <c r="G111" s="17"/>
      <c r="H111" s="18"/>
      <c r="I111" s="17"/>
      <c r="J111" s="18"/>
      <c r="K111" s="17"/>
      <c r="L111" s="18"/>
      <c r="M111" s="17"/>
      <c r="N111" s="18"/>
      <c r="O111" s="17">
        <f t="shared" si="14"/>
        <v>0</v>
      </c>
      <c r="P111" s="26">
        <f t="shared" si="15"/>
        <v>0</v>
      </c>
      <c r="Q111" s="69"/>
    </row>
    <row r="112" spans="1:17" ht="17.100000000000001" customHeight="1" thickBot="1" x14ac:dyDescent="0.3">
      <c r="A112" s="2"/>
      <c r="B112" s="141"/>
      <c r="C112" s="142"/>
      <c r="D112" s="16"/>
      <c r="E112" s="86"/>
      <c r="F112" s="87"/>
      <c r="G112" s="57"/>
      <c r="H112" s="58"/>
      <c r="I112" s="57"/>
      <c r="J112" s="58"/>
      <c r="K112" s="57"/>
      <c r="L112" s="58"/>
      <c r="M112" s="57"/>
      <c r="N112" s="58"/>
      <c r="O112" s="57">
        <f t="shared" si="14"/>
        <v>0</v>
      </c>
      <c r="P112" s="58">
        <f t="shared" si="15"/>
        <v>0</v>
      </c>
      <c r="Q112" s="27"/>
    </row>
    <row r="113" spans="1:17" ht="22.5" customHeight="1" thickBot="1" x14ac:dyDescent="0.3">
      <c r="A113" s="2"/>
      <c r="B113" s="171" t="s">
        <v>23</v>
      </c>
      <c r="C113" s="172"/>
      <c r="D113" s="21" t="s">
        <v>23</v>
      </c>
      <c r="E113" s="88">
        <f>SUM(E88:E112)</f>
        <v>35400</v>
      </c>
      <c r="F113" s="89">
        <f>SUM(F88:F112)</f>
        <v>80550</v>
      </c>
      <c r="G113" s="53">
        <f t="shared" ref="G113:P113" si="16">SUM(G88:G112)</f>
        <v>0</v>
      </c>
      <c r="H113" s="54">
        <f t="shared" si="16"/>
        <v>0</v>
      </c>
      <c r="I113" s="53">
        <f t="shared" si="16"/>
        <v>0</v>
      </c>
      <c r="J113" s="54">
        <f t="shared" si="16"/>
        <v>0</v>
      </c>
      <c r="K113" s="53">
        <f t="shared" si="16"/>
        <v>0</v>
      </c>
      <c r="L113" s="54">
        <f t="shared" si="16"/>
        <v>0</v>
      </c>
      <c r="M113" s="53">
        <f t="shared" si="16"/>
        <v>0</v>
      </c>
      <c r="N113" s="54">
        <f t="shared" si="16"/>
        <v>0</v>
      </c>
      <c r="O113" s="53">
        <f t="shared" si="16"/>
        <v>0</v>
      </c>
      <c r="P113" s="54">
        <f t="shared" si="16"/>
        <v>0</v>
      </c>
      <c r="Q113" s="1"/>
    </row>
    <row r="114" spans="1:17" ht="17.100000000000001" customHeight="1" thickTop="1" x14ac:dyDescent="0.25">
      <c r="A114" s="12"/>
      <c r="Q114" s="1"/>
    </row>
    <row r="115" spans="1:17" ht="17.100000000000001" customHeight="1" x14ac:dyDescent="0.35">
      <c r="A115" s="11" t="s">
        <v>61</v>
      </c>
      <c r="Q115" s="1"/>
    </row>
    <row r="116" spans="1:17" ht="21" customHeight="1" x14ac:dyDescent="0.25">
      <c r="A116" s="143" t="s">
        <v>8</v>
      </c>
      <c r="B116" s="143" t="s">
        <v>9</v>
      </c>
      <c r="C116" s="143"/>
      <c r="D116" s="146" t="s">
        <v>12</v>
      </c>
      <c r="E116" s="143" t="s">
        <v>2</v>
      </c>
      <c r="F116" s="143"/>
      <c r="G116" s="143" t="s">
        <v>127</v>
      </c>
      <c r="H116" s="143"/>
      <c r="I116" s="143"/>
      <c r="J116" s="143"/>
      <c r="K116" s="143"/>
      <c r="L116" s="143"/>
      <c r="M116" s="143"/>
      <c r="N116" s="143"/>
      <c r="O116" s="143" t="s">
        <v>7</v>
      </c>
      <c r="P116" s="143"/>
      <c r="Q116" s="149" t="s">
        <v>68</v>
      </c>
    </row>
    <row r="117" spans="1:17" ht="24.75" customHeight="1" x14ac:dyDescent="0.25">
      <c r="A117" s="143"/>
      <c r="B117" s="143"/>
      <c r="C117" s="144"/>
      <c r="D117" s="148"/>
      <c r="E117" s="4" t="s">
        <v>3</v>
      </c>
      <c r="F117" s="4" t="s">
        <v>4</v>
      </c>
      <c r="G117" s="4" t="s">
        <v>3</v>
      </c>
      <c r="H117" s="4" t="s">
        <v>4</v>
      </c>
      <c r="I117" s="4" t="s">
        <v>3</v>
      </c>
      <c r="J117" s="4" t="s">
        <v>4</v>
      </c>
      <c r="K117" s="4" t="s">
        <v>3</v>
      </c>
      <c r="L117" s="4" t="s">
        <v>4</v>
      </c>
      <c r="M117" s="4" t="s">
        <v>3</v>
      </c>
      <c r="N117" s="4" t="s">
        <v>4</v>
      </c>
      <c r="O117" s="4" t="s">
        <v>3</v>
      </c>
      <c r="P117" s="4" t="s">
        <v>4</v>
      </c>
      <c r="Q117" s="150"/>
    </row>
    <row r="118" spans="1:17" ht="17.100000000000001" customHeight="1" x14ac:dyDescent="0.25">
      <c r="A118" s="2">
        <v>20600043413</v>
      </c>
      <c r="B118" s="159" t="s">
        <v>62</v>
      </c>
      <c r="C118" s="160"/>
      <c r="D118" s="16"/>
      <c r="E118" s="90"/>
      <c r="F118" s="91">
        <v>0</v>
      </c>
      <c r="G118" s="19"/>
      <c r="H118" s="20"/>
      <c r="I118" s="19"/>
      <c r="J118" s="20"/>
      <c r="K118" s="19"/>
      <c r="L118" s="20"/>
      <c r="M118" s="19"/>
      <c r="N118" s="20"/>
      <c r="O118" s="17">
        <f t="shared" ref="O118:O129" si="17">+G118+I118+K118+M118</f>
        <v>0</v>
      </c>
      <c r="P118" s="26">
        <f t="shared" ref="P118:P129" si="18">+H118+J118+L118+N118</f>
        <v>0</v>
      </c>
      <c r="Q118" s="27"/>
    </row>
    <row r="119" spans="1:17" ht="17.100000000000001" customHeight="1" x14ac:dyDescent="0.25">
      <c r="A119" s="2"/>
      <c r="B119" s="163" t="s">
        <v>63</v>
      </c>
      <c r="C119" s="164"/>
      <c r="D119" s="16"/>
      <c r="E119" s="90">
        <v>424800</v>
      </c>
      <c r="F119" s="91"/>
      <c r="G119" s="19"/>
      <c r="H119" s="20"/>
      <c r="I119" s="19"/>
      <c r="J119" s="20"/>
      <c r="K119" s="19"/>
      <c r="L119" s="20"/>
      <c r="M119" s="19"/>
      <c r="N119" s="20"/>
      <c r="O119" s="17">
        <f t="shared" si="17"/>
        <v>0</v>
      </c>
      <c r="P119" s="26">
        <f t="shared" si="18"/>
        <v>0</v>
      </c>
      <c r="Q119" s="27"/>
    </row>
    <row r="120" spans="1:17" ht="17.100000000000001" customHeight="1" x14ac:dyDescent="0.25">
      <c r="A120" s="2"/>
      <c r="B120" s="139"/>
      <c r="C120" s="140"/>
      <c r="D120" s="16"/>
      <c r="E120" s="90"/>
      <c r="F120" s="91"/>
      <c r="G120" s="19"/>
      <c r="H120" s="20"/>
      <c r="I120" s="19"/>
      <c r="J120" s="20"/>
      <c r="K120" s="19"/>
      <c r="L120" s="20"/>
      <c r="M120" s="19"/>
      <c r="N120" s="20"/>
      <c r="O120" s="17">
        <f t="shared" si="17"/>
        <v>0</v>
      </c>
      <c r="P120" s="26">
        <f t="shared" si="18"/>
        <v>0</v>
      </c>
      <c r="Q120" s="27"/>
    </row>
    <row r="121" spans="1:17" ht="17.100000000000001" customHeight="1" x14ac:dyDescent="0.25">
      <c r="A121" s="2">
        <v>20604912271</v>
      </c>
      <c r="B121" s="137" t="s">
        <v>64</v>
      </c>
      <c r="C121" s="138"/>
      <c r="D121" s="16"/>
      <c r="E121" s="90"/>
      <c r="F121" s="91"/>
      <c r="G121" s="19"/>
      <c r="H121" s="20"/>
      <c r="I121" s="19"/>
      <c r="J121" s="20"/>
      <c r="K121" s="19"/>
      <c r="L121" s="20"/>
      <c r="M121" s="19"/>
      <c r="N121" s="20"/>
      <c r="O121" s="17">
        <f t="shared" si="17"/>
        <v>0</v>
      </c>
      <c r="P121" s="26">
        <f t="shared" si="18"/>
        <v>0</v>
      </c>
      <c r="Q121" s="27"/>
    </row>
    <row r="122" spans="1:17" ht="17.100000000000001" customHeight="1" x14ac:dyDescent="0.25">
      <c r="A122" s="2"/>
      <c r="B122" s="163" t="s">
        <v>65</v>
      </c>
      <c r="C122" s="164"/>
      <c r="D122" s="16"/>
      <c r="E122" s="90">
        <f>28320+2891+1770+1770+1770+1770+1770+1770</f>
        <v>41831</v>
      </c>
      <c r="F122" s="91"/>
      <c r="G122" s="19"/>
      <c r="H122" s="20"/>
      <c r="I122" s="19"/>
      <c r="J122" s="20"/>
      <c r="K122" s="19"/>
      <c r="L122" s="20"/>
      <c r="M122" s="19"/>
      <c r="N122" s="20"/>
      <c r="O122" s="17">
        <f t="shared" si="17"/>
        <v>0</v>
      </c>
      <c r="P122" s="26">
        <f t="shared" si="18"/>
        <v>0</v>
      </c>
      <c r="Q122" s="27"/>
    </row>
    <row r="123" spans="1:17" ht="17.100000000000001" customHeight="1" x14ac:dyDescent="0.25">
      <c r="A123" s="2"/>
      <c r="B123" s="163" t="s">
        <v>122</v>
      </c>
      <c r="C123" s="164"/>
      <c r="D123" s="16"/>
      <c r="E123" s="90">
        <f>1770*6</f>
        <v>10620</v>
      </c>
      <c r="F123" s="91"/>
      <c r="G123" s="19"/>
      <c r="H123" s="20"/>
      <c r="I123" s="19"/>
      <c r="J123" s="20"/>
      <c r="K123" s="19"/>
      <c r="L123" s="20"/>
      <c r="M123" s="19"/>
      <c r="N123" s="20"/>
      <c r="O123" s="17">
        <f t="shared" si="17"/>
        <v>0</v>
      </c>
      <c r="P123" s="26">
        <f t="shared" si="18"/>
        <v>0</v>
      </c>
      <c r="Q123" s="27"/>
    </row>
    <row r="124" spans="1:17" ht="17.100000000000001" customHeight="1" x14ac:dyDescent="0.25">
      <c r="A124" s="2">
        <v>10103054473</v>
      </c>
      <c r="B124" s="137" t="s">
        <v>117</v>
      </c>
      <c r="C124" s="138"/>
      <c r="D124" s="16"/>
      <c r="E124" s="92"/>
      <c r="F124" s="93"/>
      <c r="G124" s="19"/>
      <c r="H124" s="20"/>
      <c r="I124" s="19"/>
      <c r="J124" s="20"/>
      <c r="K124" s="19"/>
      <c r="L124" s="20"/>
      <c r="M124" s="19"/>
      <c r="N124" s="20"/>
      <c r="O124" s="17">
        <f t="shared" si="17"/>
        <v>0</v>
      </c>
      <c r="P124" s="26">
        <f t="shared" si="18"/>
        <v>0</v>
      </c>
      <c r="Q124" s="27"/>
    </row>
    <row r="125" spans="1:17" ht="17.100000000000001" customHeight="1" x14ac:dyDescent="0.25">
      <c r="A125" s="2"/>
      <c r="B125" s="139" t="s">
        <v>118</v>
      </c>
      <c r="C125" s="140"/>
      <c r="D125" s="16"/>
      <c r="E125" s="90"/>
      <c r="F125" s="91">
        <v>29900</v>
      </c>
      <c r="G125" s="19"/>
      <c r="H125" s="20"/>
      <c r="I125" s="19"/>
      <c r="J125" s="20"/>
      <c r="K125" s="19"/>
      <c r="L125" s="20"/>
      <c r="M125" s="19"/>
      <c r="N125" s="20"/>
      <c r="O125" s="17">
        <f t="shared" si="17"/>
        <v>0</v>
      </c>
      <c r="P125" s="26">
        <f t="shared" si="18"/>
        <v>0</v>
      </c>
      <c r="Q125" s="27"/>
    </row>
    <row r="126" spans="1:17" ht="17.100000000000001" customHeight="1" x14ac:dyDescent="0.25">
      <c r="A126" s="2"/>
      <c r="B126" s="139" t="s">
        <v>119</v>
      </c>
      <c r="C126" s="140"/>
      <c r="D126" s="16"/>
      <c r="E126" s="90"/>
      <c r="F126" s="91"/>
      <c r="G126" s="19"/>
      <c r="H126" s="20"/>
      <c r="I126" s="19"/>
      <c r="J126" s="20"/>
      <c r="K126" s="19"/>
      <c r="L126" s="20"/>
      <c r="M126" s="19"/>
      <c r="N126" s="20"/>
      <c r="O126" s="17">
        <f t="shared" si="17"/>
        <v>0</v>
      </c>
      <c r="P126" s="26">
        <f t="shared" si="18"/>
        <v>0</v>
      </c>
      <c r="Q126" s="27"/>
    </row>
    <row r="127" spans="1:17" ht="17.100000000000001" customHeight="1" x14ac:dyDescent="0.25">
      <c r="A127" s="2"/>
      <c r="B127" s="139"/>
      <c r="C127" s="140"/>
      <c r="D127" s="16"/>
      <c r="E127" s="90"/>
      <c r="F127" s="91"/>
      <c r="G127" s="19"/>
      <c r="H127" s="20"/>
      <c r="I127" s="19"/>
      <c r="J127" s="20"/>
      <c r="K127" s="19"/>
      <c r="L127" s="20"/>
      <c r="M127" s="19"/>
      <c r="N127" s="20"/>
      <c r="O127" s="17">
        <f t="shared" si="17"/>
        <v>0</v>
      </c>
      <c r="P127" s="26">
        <f t="shared" si="18"/>
        <v>0</v>
      </c>
      <c r="Q127" s="27"/>
    </row>
    <row r="128" spans="1:17" ht="17.100000000000001" customHeight="1" x14ac:dyDescent="0.25">
      <c r="A128" s="2"/>
      <c r="B128" s="137" t="s">
        <v>66</v>
      </c>
      <c r="C128" s="138"/>
      <c r="D128" s="16"/>
      <c r="E128" s="92">
        <v>39255.040000000001</v>
      </c>
      <c r="F128" s="93">
        <v>24308</v>
      </c>
      <c r="G128" s="19"/>
      <c r="H128" s="20"/>
      <c r="I128" s="19"/>
      <c r="J128" s="20"/>
      <c r="K128" s="19"/>
      <c r="L128" s="20"/>
      <c r="M128" s="19"/>
      <c r="N128" s="20"/>
      <c r="O128" s="17">
        <f t="shared" si="17"/>
        <v>0</v>
      </c>
      <c r="P128" s="26">
        <f t="shared" si="18"/>
        <v>0</v>
      </c>
      <c r="Q128" s="27"/>
    </row>
    <row r="129" spans="1:17" ht="17.100000000000001" customHeight="1" thickBot="1" x14ac:dyDescent="0.3">
      <c r="A129" s="2"/>
      <c r="B129" s="141"/>
      <c r="C129" s="142"/>
      <c r="D129" s="16"/>
      <c r="E129" s="94"/>
      <c r="F129" s="95"/>
      <c r="G129" s="55"/>
      <c r="H129" s="56"/>
      <c r="I129" s="55"/>
      <c r="J129" s="56"/>
      <c r="K129" s="55"/>
      <c r="L129" s="56"/>
      <c r="M129" s="55"/>
      <c r="N129" s="56"/>
      <c r="O129" s="57">
        <f t="shared" si="17"/>
        <v>0</v>
      </c>
      <c r="P129" s="58">
        <f t="shared" si="18"/>
        <v>0</v>
      </c>
      <c r="Q129" s="27"/>
    </row>
    <row r="130" spans="1:17" ht="23.25" customHeight="1" thickBot="1" x14ac:dyDescent="0.3">
      <c r="A130" s="2"/>
      <c r="B130" s="171" t="s">
        <v>23</v>
      </c>
      <c r="C130" s="172"/>
      <c r="D130" s="21" t="s">
        <v>23</v>
      </c>
      <c r="E130" s="65">
        <f>SUM(E118:E129)</f>
        <v>516506.04</v>
      </c>
      <c r="F130" s="66">
        <f>SUM(F118:F129)</f>
        <v>54208</v>
      </c>
      <c r="G130" s="53">
        <f t="shared" ref="G130:P130" si="19">SUM(G118:G129)</f>
        <v>0</v>
      </c>
      <c r="H130" s="54">
        <f t="shared" si="19"/>
        <v>0</v>
      </c>
      <c r="I130" s="53">
        <f t="shared" si="19"/>
        <v>0</v>
      </c>
      <c r="J130" s="54">
        <f t="shared" si="19"/>
        <v>0</v>
      </c>
      <c r="K130" s="53">
        <f t="shared" si="19"/>
        <v>0</v>
      </c>
      <c r="L130" s="54">
        <f t="shared" si="19"/>
        <v>0</v>
      </c>
      <c r="M130" s="53">
        <f t="shared" si="19"/>
        <v>0</v>
      </c>
      <c r="N130" s="54">
        <f t="shared" si="19"/>
        <v>0</v>
      </c>
      <c r="O130" s="53">
        <f t="shared" si="19"/>
        <v>0</v>
      </c>
      <c r="P130" s="54">
        <f t="shared" si="19"/>
        <v>0</v>
      </c>
      <c r="Q130" s="1"/>
    </row>
    <row r="131" spans="1:17" ht="17.100000000000001" customHeight="1" thickTop="1" x14ac:dyDescent="0.25">
      <c r="Q131" s="1"/>
    </row>
    <row r="132" spans="1:17" s="97" customFormat="1" ht="32.25" customHeight="1" thickBot="1" x14ac:dyDescent="0.3">
      <c r="C132" s="96" t="s">
        <v>23</v>
      </c>
      <c r="E132" s="98">
        <f>+E130+E113+E83+E66+E41+E21</f>
        <v>4104548.5199999996</v>
      </c>
      <c r="F132" s="98">
        <f t="shared" ref="F132:P132" si="20">+F130+F113+F83+F66+F41+F21</f>
        <v>39894867.829999998</v>
      </c>
      <c r="G132" s="98">
        <f t="shared" si="20"/>
        <v>5249.43</v>
      </c>
      <c r="H132" s="98">
        <f t="shared" si="20"/>
        <v>134024.84</v>
      </c>
      <c r="I132" s="98">
        <f t="shared" si="20"/>
        <v>22731.25</v>
      </c>
      <c r="J132" s="98">
        <f t="shared" si="20"/>
        <v>187027.18</v>
      </c>
      <c r="K132" s="98">
        <f t="shared" si="20"/>
        <v>25595.64</v>
      </c>
      <c r="L132" s="98">
        <f t="shared" si="20"/>
        <v>216984.18</v>
      </c>
      <c r="M132" s="98">
        <f t="shared" si="20"/>
        <v>14034.33</v>
      </c>
      <c r="N132" s="98">
        <f t="shared" si="20"/>
        <v>217096.62</v>
      </c>
      <c r="O132" s="98">
        <f t="shared" si="20"/>
        <v>67610.649999999994</v>
      </c>
      <c r="P132" s="98">
        <f t="shared" si="20"/>
        <v>755132.82000000007</v>
      </c>
    </row>
    <row r="133" spans="1:17" ht="17.100000000000001" customHeight="1" thickTop="1" x14ac:dyDescent="0.25">
      <c r="Q133" s="1"/>
    </row>
    <row r="134" spans="1:17" ht="17.100000000000001" customHeight="1" x14ac:dyDescent="0.25">
      <c r="Q134" s="1"/>
    </row>
    <row r="135" spans="1:17" ht="17.100000000000001" customHeight="1" x14ac:dyDescent="0.25">
      <c r="Q135" s="1"/>
    </row>
    <row r="136" spans="1:17" ht="17.100000000000001" customHeight="1" x14ac:dyDescent="0.25">
      <c r="Q136" s="1"/>
    </row>
    <row r="137" spans="1:17" ht="17.100000000000001" customHeight="1" x14ac:dyDescent="0.25">
      <c r="Q137" s="1"/>
    </row>
  </sheetData>
  <mergeCells count="164">
    <mergeCell ref="A5:B5"/>
    <mergeCell ref="A7:A8"/>
    <mergeCell ref="B7:C8"/>
    <mergeCell ref="D7:D8"/>
    <mergeCell ref="E7:F7"/>
    <mergeCell ref="B12:C12"/>
    <mergeCell ref="B13:C13"/>
    <mergeCell ref="B14:C14"/>
    <mergeCell ref="B15:C15"/>
    <mergeCell ref="B16:C16"/>
    <mergeCell ref="O7:P7"/>
    <mergeCell ref="Q7:Q8"/>
    <mergeCell ref="B9:C9"/>
    <mergeCell ref="B10:C10"/>
    <mergeCell ref="B11:C11"/>
    <mergeCell ref="G7:H7"/>
    <mergeCell ref="I7:J7"/>
    <mergeCell ref="K7:L7"/>
    <mergeCell ref="M7:N7"/>
    <mergeCell ref="A24:A25"/>
    <mergeCell ref="B24:C25"/>
    <mergeCell ref="D24:D25"/>
    <mergeCell ref="E24:F24"/>
    <mergeCell ref="B17:C17"/>
    <mergeCell ref="B18:C18"/>
    <mergeCell ref="B19:C19"/>
    <mergeCell ref="B20:C20"/>
    <mergeCell ref="B21:C21"/>
    <mergeCell ref="B30:C30"/>
    <mergeCell ref="B31:C31"/>
    <mergeCell ref="B32:C32"/>
    <mergeCell ref="B33:C33"/>
    <mergeCell ref="B34:C34"/>
    <mergeCell ref="Q24:Q25"/>
    <mergeCell ref="B26:C26"/>
    <mergeCell ref="B27:C27"/>
    <mergeCell ref="B28:C28"/>
    <mergeCell ref="B29:C29"/>
    <mergeCell ref="G24:H24"/>
    <mergeCell ref="I24:J24"/>
    <mergeCell ref="K24:L24"/>
    <mergeCell ref="M24:N24"/>
    <mergeCell ref="O24:P24"/>
    <mergeCell ref="A44:A45"/>
    <mergeCell ref="B44:C45"/>
    <mergeCell ref="D44:D45"/>
    <mergeCell ref="E44:F44"/>
    <mergeCell ref="B35:C35"/>
    <mergeCell ref="Q35:Q38"/>
    <mergeCell ref="B39:C39"/>
    <mergeCell ref="B40:C40"/>
    <mergeCell ref="B41:C41"/>
    <mergeCell ref="Q44:Q45"/>
    <mergeCell ref="B36:C36"/>
    <mergeCell ref="B48:C48"/>
    <mergeCell ref="B49:C49"/>
    <mergeCell ref="B50:C50"/>
    <mergeCell ref="B51:C51"/>
    <mergeCell ref="G44:H44"/>
    <mergeCell ref="I44:J44"/>
    <mergeCell ref="K44:L44"/>
    <mergeCell ref="M44:N44"/>
    <mergeCell ref="O44:P44"/>
    <mergeCell ref="B57:C57"/>
    <mergeCell ref="B58:C58"/>
    <mergeCell ref="B59:C59"/>
    <mergeCell ref="B60:C60"/>
    <mergeCell ref="Q60:Q61"/>
    <mergeCell ref="B61:C61"/>
    <mergeCell ref="B52:C52"/>
    <mergeCell ref="B53:C53"/>
    <mergeCell ref="B54:C54"/>
    <mergeCell ref="B55:C55"/>
    <mergeCell ref="B56:C56"/>
    <mergeCell ref="B66:C66"/>
    <mergeCell ref="A69:A70"/>
    <mergeCell ref="B69:C70"/>
    <mergeCell ref="D69:D70"/>
    <mergeCell ref="E69:F69"/>
    <mergeCell ref="B62:C62"/>
    <mergeCell ref="B63:C63"/>
    <mergeCell ref="Q63:Q64"/>
    <mergeCell ref="B64:C64"/>
    <mergeCell ref="B65:C65"/>
    <mergeCell ref="B74:C74"/>
    <mergeCell ref="B75:C75"/>
    <mergeCell ref="B76:C76"/>
    <mergeCell ref="B77:C77"/>
    <mergeCell ref="B78:C78"/>
    <mergeCell ref="O69:P69"/>
    <mergeCell ref="Q69:Q70"/>
    <mergeCell ref="B71:C71"/>
    <mergeCell ref="B72:C72"/>
    <mergeCell ref="Q72:Q73"/>
    <mergeCell ref="B73:C73"/>
    <mergeCell ref="G69:H69"/>
    <mergeCell ref="I69:J69"/>
    <mergeCell ref="K69:L69"/>
    <mergeCell ref="M69:N69"/>
    <mergeCell ref="A86:A87"/>
    <mergeCell ref="B86:C87"/>
    <mergeCell ref="D86:D87"/>
    <mergeCell ref="E86:F86"/>
    <mergeCell ref="B79:C79"/>
    <mergeCell ref="B80:C80"/>
    <mergeCell ref="B81:C81"/>
    <mergeCell ref="B82:C82"/>
    <mergeCell ref="B83:C83"/>
    <mergeCell ref="B92:C92"/>
    <mergeCell ref="B93:C93"/>
    <mergeCell ref="B94:C94"/>
    <mergeCell ref="Q94:Q95"/>
    <mergeCell ref="B95:C95"/>
    <mergeCell ref="Q86:Q87"/>
    <mergeCell ref="B88:C88"/>
    <mergeCell ref="B89:C89"/>
    <mergeCell ref="B90:C90"/>
    <mergeCell ref="B91:C91"/>
    <mergeCell ref="G86:H86"/>
    <mergeCell ref="I86:J86"/>
    <mergeCell ref="K86:L86"/>
    <mergeCell ref="M86:N86"/>
    <mergeCell ref="O86:P86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111:C111"/>
    <mergeCell ref="B112:C112"/>
    <mergeCell ref="B113:C113"/>
    <mergeCell ref="A116:A117"/>
    <mergeCell ref="B116:C117"/>
    <mergeCell ref="B106:C106"/>
    <mergeCell ref="B107:C107"/>
    <mergeCell ref="B108:C108"/>
    <mergeCell ref="B109:C109"/>
    <mergeCell ref="B110:C110"/>
    <mergeCell ref="K116:L116"/>
    <mergeCell ref="M116:N116"/>
    <mergeCell ref="O116:P116"/>
    <mergeCell ref="Q116:Q117"/>
    <mergeCell ref="B118:C118"/>
    <mergeCell ref="D116:D117"/>
    <mergeCell ref="E116:F116"/>
    <mergeCell ref="G116:H116"/>
    <mergeCell ref="I116:J116"/>
    <mergeCell ref="B129:C129"/>
    <mergeCell ref="B130:C130"/>
    <mergeCell ref="B124:C124"/>
    <mergeCell ref="B125:C125"/>
    <mergeCell ref="B126:C126"/>
    <mergeCell ref="B127:C127"/>
    <mergeCell ref="B128:C128"/>
    <mergeCell ref="B119:C119"/>
    <mergeCell ref="B120:C120"/>
    <mergeCell ref="B121:C121"/>
    <mergeCell ref="B122:C122"/>
    <mergeCell ref="B123:C12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 Servicion Pagos</vt:lpstr>
      <vt:lpstr>Hoja2</vt:lpstr>
      <vt:lpstr>Fondo Garantia </vt:lpstr>
      <vt:lpstr>'C Servicion Pagos'!Área_de_impresión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Charito</dc:creator>
  <cp:lastModifiedBy>HP</cp:lastModifiedBy>
  <cp:lastPrinted>2026-02-03T15:04:59Z</cp:lastPrinted>
  <dcterms:created xsi:type="dcterms:W3CDTF">2025-12-04T14:42:19Z</dcterms:created>
  <dcterms:modified xsi:type="dcterms:W3CDTF">2026-04-08T01:15:13Z</dcterms:modified>
</cp:coreProperties>
</file>